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455" windowWidth="16545" windowHeight="11340" activeTab="0"/>
  </bookViews>
  <sheets>
    <sheet name="FY 2020 Projections" sheetId="1" r:id="rId1"/>
  </sheets>
  <definedNames>
    <definedName name="_xlnm.Print_Area" localSheetId="0">'FY 2020 Projections'!$A$1:$N$512</definedName>
    <definedName name="_xlnm.Print_Titles" localSheetId="0">'FY 2020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3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<sst xmlns="http://schemas.openxmlformats.org/spreadsheetml/2006/main" count="1012" uniqueCount="538">
  <si>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</si>
  <si>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</si>
  <si>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</si>
  <si>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</si>
  <si>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</si>
  <si>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</si>
  <si>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</si>
  <si>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</si>
  <si>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</si>
  <si>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</si>
  <si>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</si>
  <si>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</si>
  <si>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</si>
  <si>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</si>
  <si>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</si>
  <si>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</si>
  <si>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</si>
  <si>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</si>
  <si>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</si>
  <si>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</si>
  <si>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</si>
  <si>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</si>
  <si>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</si>
  <si>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</si>
  <si>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</si>
  <si>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</si>
  <si>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</si>
  <si>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</si>
  <si>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</si>
  <si>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</si>
  <si>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</si>
  <si>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</si>
  <si>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</si>
  <si>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</si>
  <si>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</si>
  <si>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</si>
  <si>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</si>
  <si>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</si>
  <si>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</si>
  <si>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</si>
  <si>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</si>
  <si>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</si>
  <si>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</si>
  <si>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</si>
  <si>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</si>
  <si>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</si>
  <si>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</si>
  <si>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</si>
  <si>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</si>
  <si>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</si>
  <si>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</si>
  <si>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</si>
  <si>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</si>
  <si>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</si>
  <si>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</si>
  <si>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</si>
  <si>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</si>
  <si>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</si>
  <si>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</si>
  <si>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</si>
  <si>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</si>
  <si>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</si>
  <si>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</si>
  <si>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</si>
  <si>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</si>
  <si>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</si>
  <si>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</si>
  <si>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</si>
  <si>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</si>
  <si>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</si>
  <si>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</si>
  <si>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</si>
  <si>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</si>
  <si>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</si>
  <si>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</si>
  <si>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</si>
  <si>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</si>
  <si>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</si>
  <si>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</si>
  <si>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</si>
  <si>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</si>
  <si>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</si>
  <si>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</si>
  <si>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</si>
  <si>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</si>
  <si>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</si>
  <si>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</si>
  <si>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</si>
  <si>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</si>
  <si>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</si>
  <si>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</si>
  <si>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</si>
  <si>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</si>
  <si>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</si>
  <si>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</si>
  <si>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</si>
  <si>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</si>
  <si>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</si>
  <si>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</si>
  <si>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</si>
  <si>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</si>
  <si>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</si>
  <si>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</si>
  <si>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</si>
  <si>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</si>
  <si>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</si>
  <si>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</si>
  <si>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</si>
  <si>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</si>
  <si>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</si>
  <si>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</si>
  <si>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</si>
  <si>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</si>
  <si>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</si>
  <si>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</si>
  <si>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</si>
  <si>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</si>
  <si>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</si>
  <si>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</si>
  <si>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</si>
  <si>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</si>
  <si>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</si>
  <si>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</si>
  <si>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</si>
  <si>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</si>
  <si>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</si>
  <si>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</si>
  <si>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</si>
  <si>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</si>
  <si>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</si>
  <si>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</si>
  <si>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</si>
  <si>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</si>
  <si>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</si>
  <si>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</si>
  <si>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</si>
  <si>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</si>
  <si>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</si>
  <si>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</si>
  <si>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</si>
  <si>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</si>
  <si>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</si>
  <si>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</si>
  <si>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</si>
  <si>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</si>
  <si>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</si>
  <si>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</si>
  <si>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</si>
  <si>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</si>
  <si>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</si>
  <si>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</si>
  <si>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</si>
  <si>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</si>
  <si>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</si>
  <si>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</si>
  <si>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</si>
  <si>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</si>
  <si>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</si>
  <si>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</si>
  <si>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</si>
  <si>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</si>
  <si>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</si>
  <si>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</si>
  <si>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</si>
  <si>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</si>
  <si>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</si>
  <si>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</si>
  <si>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</si>
  <si>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</si>
  <si>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</si>
  <si>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</si>
  <si>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</si>
  <si>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</si>
  <si>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</si>
  <si>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</si>
  <si>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</si>
  <si>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</si>
  <si>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</si>
  <si>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</si>
  <si>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</si>
  <si>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</si>
  <si>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</si>
  <si>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</si>
  <si>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</si>
  <si>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</si>
  <si>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</si>
  <si>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</si>
  <si>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</si>
  <si>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</si>
  <si>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</si>
  <si>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</si>
  <si>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</si>
  <si>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</si>
  <si>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</si>
  <si>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</si>
  <si>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</si>
  <si>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</si>
  <si>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</si>
  <si>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</si>
  <si>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</si>
  <si>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</si>
  <si>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</si>
  <si>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</si>
  <si>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</si>
  <si>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</si>
  <si>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</si>
  <si>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</si>
  <si>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</si>
  <si>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</si>
  <si>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</si>
  <si>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</si>
  <si>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</si>
  <si>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</si>
  <si>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</si>
  <si>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</si>
  <si>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</si>
  <si>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</si>
  <si>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</si>
  <si>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</si>
  <si>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</si>
  <si>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</si>
  <si>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</si>
  <si>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</si>
  <si>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</si>
  <si>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</si>
  <si>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</si>
  <si>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</si>
  <si>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</si>
  <si>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</si>
  <si>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</si>
  <si>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</si>
  <si>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</si>
  <si>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</si>
  <si>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</si>
  <si>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</si>
  <si>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</si>
  <si>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</si>
  <si>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</si>
  <si>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</si>
  <si>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</si>
  <si>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</si>
  <si>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</si>
  <si>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</si>
  <si>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</si>
  <si>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</si>
  <si>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</si>
  <si>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</si>
  <si>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</si>
  <si>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</si>
  <si>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</si>
  <si>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</si>
  <si>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</si>
  <si>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</si>
  <si>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</si>
  <si>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</si>
  <si>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</si>
  <si>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</si>
  <si>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</si>
  <si>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</si>
  <si>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</si>
  <si>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</si>
  <si>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</si>
  <si>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</si>
  <si>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</si>
  <si>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</si>
  <si>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</si>
  <si>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</si>
  <si>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</si>
  <si>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</si>
  <si>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</si>
  <si>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</si>
  <si>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</si>
  <si>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</si>
  <si>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</si>
  <si>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</si>
  <si>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</si>
  <si>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</si>
  <si>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</si>
  <si>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</si>
  <si>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</si>
  <si>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</si>
  <si>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</si>
  <si>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</si>
  <si>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</si>
  <si>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</si>
  <si>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</si>
  <si>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</si>
  <si>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</si>
  <si>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</si>
  <si>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</si>
  <si>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</si>
  <si>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</si>
  <si>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</si>
  <si>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</si>
  <si>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</si>
  <si>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</si>
  <si>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</si>
  <si>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</si>
  <si>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</si>
  <si>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</si>
  <si>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</si>
  <si>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</si>
  <si>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</si>
  <si>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</si>
  <si>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</si>
  <si>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</si>
  <si>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</si>
  <si>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</si>
  <si>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</si>
  <si>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</si>
  <si>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</si>
  <si>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</si>
  <si>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</si>
  <si>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</si>
  <si>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</si>
  <si>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</si>
  <si>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</si>
  <si>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</si>
  <si>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</si>
  <si>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</si>
  <si>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</si>
  <si>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</si>
  <si>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</si>
  <si>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</si>
  <si>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</si>
  <si>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</si>
  <si>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</si>
  <si>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</si>
  <si>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</si>
  <si>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</si>
  <si>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</si>
  <si>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</si>
  <si>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</si>
  <si>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</si>
  <si>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</si>
  <si>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</si>
  <si>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</si>
  <si>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</si>
  <si>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</si>
  <si>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</si>
  <si>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</si>
  <si>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</si>
  <si>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</si>
  <si>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</si>
  <si>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</si>
  <si>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</si>
  <si>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</si>
  <si>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</si>
  <si>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</si>
  <si>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</si>
  <si>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</si>
  <si>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</si>
  <si>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</si>
  <si>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</si>
  <si>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</si>
  <si>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</si>
  <si>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</si>
  <si>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</si>
  <si>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</si>
  <si>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</si>
  <si>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</si>
  <si>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</si>
  <si>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</si>
  <si>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</si>
  <si>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</si>
  <si>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</si>
  <si>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</si>
  <si>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</si>
  <si>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</si>
  <si>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</si>
  <si>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</si>
  <si>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</si>
  <si>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</si>
  <si>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</si>
  <si>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</si>
  <si>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</si>
  <si>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</si>
  <si>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</si>
  <si>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</si>
  <si>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</si>
  <si>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</si>
  <si>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</si>
  <si>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</si>
  <si>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</si>
  <si>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</si>
  <si>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</si>
  <si>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</si>
  <si>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</si>
  <si>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</si>
  <si>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</si>
  <si>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</si>
  <si>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</si>
  <si>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</si>
  <si>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</si>
  <si>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</si>
  <si>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</si>
  <si>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</si>
  <si>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</si>
  <si>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</si>
  <si>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</si>
  <si>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</si>
  <si>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</si>
  <si>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</si>
  <si>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</si>
  <si>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</si>
  <si>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</si>
  <si>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</si>
  <si>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</si>
  <si>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</si>
  <si>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</si>
  <si>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</si>
  <si>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</si>
  <si>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</si>
  <si>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</si>
  <si>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</si>
  <si>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</si>
  <si>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</si>
  <si>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</si>
  <si>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</si>
  <si>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</si>
  <si>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</si>
  <si>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</si>
  <si>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</si>
  <si>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</si>
  <si>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</si>
  <si>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</si>
  <si>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</si>
  <si>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</si>
  <si>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</si>
  <si>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</si>
  <si>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</si>
  <si>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</si>
  <si>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</si>
  <si>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</si>
  <si>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</si>
  <si>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</si>
  <si>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</si>
  <si>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</si>
  <si>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</si>
  <si>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</si>
  <si>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</si>
  <si>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</si>
  <si>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</si>
  <si>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</si>
  <si>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</si>
  <si>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</si>
  <si>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</si>
  <si>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</si>
  <si>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</si>
  <si>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</si>
  <si>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</si>
  <si>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</si>
  <si>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</si>
  <si>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</si>
  <si>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</si>
  <si>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</si>
  <si>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</si>
  <si>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</si>
  <si>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</si>
  <si>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</si>
  <si>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</si>
  <si>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</si>
  <si>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</si>
  <si>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</si>
  <si>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</si>
  <si>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</si>
  <si>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</si>
  <si>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</si>
  <si>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</si>
  <si>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</si>
  <si>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</si>
  <si>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</si>
  <si>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</si>
  <si>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</si>
  <si>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</si>
  <si>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</si>
  <si>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</si>
  <si>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</si>
  <si>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</si>
  <si>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</si>
  <si>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</si>
  <si>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</si>
  <si>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</si>
  <si>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</si>
  <si>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</si>
  <si>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</si>
  <si>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</si>
  <si>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</si>
  <si>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</si>
  <si>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</si>
  <si>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</si>
  <si>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</si>
  <si>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</si>
  <si>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</si>
  <si>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</si>
  <si>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</si>
  <si>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</si>
  <si>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</si>
  <si>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</si>
  <si>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</si>
  <si>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</si>
  <si>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</si>
  <si>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</si>
  <si>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</si>
  <si>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</si>
  <si>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</si>
  <si>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</si>
  <si>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</si>
  <si>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</si>
  <si>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</si>
  <si>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</si>
  <si>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</si>
  <si>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</si>
  <si>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</si>
  <si>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</si>
  <si>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</si>
  <si>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</si>
  <si>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</si>
  <si>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</si>
  <si>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</si>
  <si>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</si>
  <si>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</si>
  <si>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</si>
  <si>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</si>
  <si>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</si>
  <si>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</si>
  <si>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r>
      <t>FY 2020 Projected Municipal Revenue Sharing</t>
    </r>
    <r>
      <rPr>
        <sz val="10"/>
        <color indexed="10"/>
        <rFont val="MS Sans Serif"/>
        <family val="2"/>
      </rPr>
      <t xml:space="preserve">* </t>
    </r>
  </si>
  <si>
    <t xml:space="preserve">2020  Estimated Transfers of Municipal Revenue Sharing </t>
  </si>
  <si>
    <t>July 1, 2017 Census Population</t>
  </si>
  <si>
    <t>2019 State Valuation</t>
  </si>
  <si>
    <t>2017 Tax Assessment</t>
  </si>
  <si>
    <t>*Based upon Dec. 2018 revenue forecasts</t>
  </si>
  <si>
    <t>Rev I Projected 
FY20 Distribution</t>
  </si>
  <si>
    <t>Rev II Projected FY20 Distribution</t>
  </si>
  <si>
    <t>Total Projected 
FY20 Distribution</t>
  </si>
  <si>
    <t>7/1/2019 - 6/30/2020 Published 06/20/2019</t>
  </si>
  <si>
    <t>Includes PL 2019 c.343, Dec. 2018 revenue forecasting</t>
  </si>
  <si>
    <t>upon PL 2019 c.343.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</si>
</sst>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0"/>
      <color indexed="10"/>
      <name val="MS Sans Serif"/>
      <family val="2"/>
    </font>
    <font>
      <sz val="12"/>
      <color indexed="12"/>
      <name val="MS Sans Serif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8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8" fillId="33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168" fontId="66" fillId="0" borderId="0" xfId="0" applyNumberFormat="1" applyFont="1" applyFill="1" applyAlignment="1">
      <alignment/>
    </xf>
    <xf numFmtId="0" fontId="6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7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9" fillId="0" borderId="0" xfId="0" applyNumberFormat="1" applyFont="1" applyFill="1" applyAlignment="1" quotePrefix="1">
      <alignment/>
    </xf>
    <xf numFmtId="0" fontId="19" fillId="0" borderId="0" xfId="0" applyNumberFormat="1" applyFont="1" applyFill="1" applyAlignment="1" quotePrefix="1">
      <alignment shrinkToFit="1"/>
    </xf>
    <xf numFmtId="184" fontId="19" fillId="0" borderId="0" xfId="42" applyNumberFormat="1" applyFont="1" applyFill="1" applyBorder="1" applyAlignment="1" applyProtection="1">
      <alignment/>
      <protection/>
    </xf>
    <xf numFmtId="43" fontId="19" fillId="0" borderId="0" xfId="42" applyFont="1" applyFill="1" applyAlignment="1" quotePrefix="1">
      <alignment shrinkToFit="1"/>
    </xf>
    <xf numFmtId="168" fontId="19" fillId="0" borderId="0" xfId="42" applyNumberFormat="1" applyFont="1" applyFill="1" applyAlignment="1" quotePrefix="1">
      <alignment/>
    </xf>
    <xf numFmtId="171" fontId="19" fillId="0" borderId="0" xfId="0" applyNumberFormat="1" applyFont="1" applyFill="1" applyAlignment="1" quotePrefix="1">
      <alignment/>
    </xf>
    <xf numFmtId="168" fontId="19" fillId="0" borderId="0" xfId="0" applyNumberFormat="1" applyFont="1" applyFill="1" applyBorder="1" applyAlignment="1" quotePrefix="1">
      <alignment/>
    </xf>
    <xf numFmtId="43" fontId="19" fillId="0" borderId="10" xfId="42" applyFont="1" applyFill="1" applyBorder="1" applyAlignment="1">
      <alignment/>
    </xf>
    <xf numFmtId="43" fontId="19" fillId="0" borderId="11" xfId="42" applyFont="1" applyFill="1" applyBorder="1" applyAlignment="1" quotePrefix="1">
      <alignment/>
    </xf>
    <xf numFmtId="43" fontId="19" fillId="0" borderId="12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43" fontId="0" fillId="0" borderId="0" xfId="0" applyNumberFormat="1" applyFont="1" applyFill="1" applyAlignment="1">
      <alignment horizontal="center" wrapText="1"/>
    </xf>
    <xf numFmtId="43" fontId="19" fillId="0" borderId="13" xfId="42" applyFont="1" applyFill="1" applyBorder="1" applyAlignment="1">
      <alignment/>
    </xf>
    <xf numFmtId="43" fontId="19" fillId="0" borderId="0" xfId="42" applyFont="1" applyFill="1" applyBorder="1" applyAlignment="1" quotePrefix="1">
      <alignment/>
    </xf>
    <xf numFmtId="43" fontId="19" fillId="0" borderId="14" xfId="42" applyFont="1" applyFill="1" applyBorder="1" applyAlignment="1" quotePrefix="1">
      <alignment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shrinkToFit="1"/>
    </xf>
    <xf numFmtId="0" fontId="18" fillId="0" borderId="0" xfId="0" applyNumberFormat="1" applyFont="1" applyFill="1" applyAlignment="1">
      <alignment/>
    </xf>
    <xf numFmtId="43" fontId="18" fillId="0" borderId="0" xfId="42" applyFont="1" applyFill="1" applyAlignment="1">
      <alignment/>
    </xf>
    <xf numFmtId="168" fontId="18" fillId="0" borderId="0" xfId="0" applyNumberFormat="1" applyFont="1" applyFill="1" applyAlignment="1">
      <alignment/>
    </xf>
    <xf numFmtId="168" fontId="18" fillId="0" borderId="0" xfId="0" applyNumberFormat="1" applyFont="1" applyFill="1" applyBorder="1" applyAlignment="1">
      <alignment/>
    </xf>
    <xf numFmtId="43" fontId="18" fillId="0" borderId="15" xfId="42" applyFont="1" applyFill="1" applyBorder="1" applyAlignment="1">
      <alignment/>
    </xf>
    <xf numFmtId="43" fontId="18" fillId="0" borderId="16" xfId="42" applyFont="1" applyFill="1" applyBorder="1" applyAlignment="1" quotePrefix="1">
      <alignment/>
    </xf>
    <xf numFmtId="44" fontId="18" fillId="0" borderId="17" xfId="45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0" applyNumberFormat="1" applyFont="1" applyFill="1" applyAlignment="1">
      <alignment/>
    </xf>
    <xf numFmtId="186" fontId="19" fillId="0" borderId="0" xfId="42" applyNumberFormat="1" applyFont="1" applyFill="1" applyAlignment="1">
      <alignment/>
    </xf>
    <xf numFmtId="168" fontId="19" fillId="0" borderId="0" xfId="0" applyNumberFormat="1" applyFont="1" applyFill="1" applyAlignment="1">
      <alignment/>
    </xf>
    <xf numFmtId="43" fontId="19" fillId="0" borderId="0" xfId="42" applyFont="1" applyFill="1" applyAlignment="1">
      <alignment/>
    </xf>
    <xf numFmtId="0" fontId="19" fillId="0" borderId="0" xfId="0" applyFont="1" applyFill="1" applyBorder="1" applyAlignment="1">
      <alignment/>
    </xf>
    <xf numFmtId="184" fontId="19" fillId="0" borderId="0" xfId="42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43" fontId="19" fillId="0" borderId="0" xfId="42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0" fontId="20" fillId="10" borderId="10" xfId="70" applyFont="1" applyFill="1" applyBorder="1" applyAlignment="1">
      <alignment horizontal="left"/>
    </xf>
    <xf numFmtId="0" fontId="21" fillId="10" borderId="11" xfId="70" applyFont="1" applyFill="1" applyBorder="1" applyAlignment="1">
      <alignment horizontal="center"/>
    </xf>
    <xf numFmtId="184" fontId="21" fillId="10" borderId="11" xfId="42" applyNumberFormat="1" applyFont="1" applyFill="1" applyBorder="1" applyAlignment="1">
      <alignment horizontal="center"/>
    </xf>
    <xf numFmtId="0" fontId="22" fillId="0" borderId="0" xfId="70" applyFont="1" applyFill="1" applyBorder="1" applyAlignment="1">
      <alignment horizontal="center"/>
    </xf>
    <xf numFmtId="168" fontId="19" fillId="10" borderId="12" xfId="0" applyNumberFormat="1" applyFont="1" applyFill="1" applyBorder="1" applyAlignment="1">
      <alignment/>
    </xf>
    <xf numFmtId="0" fontId="23" fillId="0" borderId="0" xfId="7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4" fillId="10" borderId="13" xfId="70" applyFont="1" applyFill="1" applyBorder="1" applyAlignment="1">
      <alignment horizontal="left"/>
    </xf>
    <xf numFmtId="0" fontId="24" fillId="10" borderId="0" xfId="70" applyFont="1" applyFill="1" applyBorder="1" applyAlignment="1">
      <alignment horizontal="center"/>
    </xf>
    <xf numFmtId="0" fontId="21" fillId="10" borderId="0" xfId="70" applyFont="1" applyFill="1" applyBorder="1" applyAlignment="1">
      <alignment horizontal="center"/>
    </xf>
    <xf numFmtId="168" fontId="19" fillId="10" borderId="14" xfId="0" applyNumberFormat="1" applyFont="1" applyFill="1" applyBorder="1" applyAlignment="1">
      <alignment/>
    </xf>
    <xf numFmtId="0" fontId="24" fillId="0" borderId="13" xfId="70" applyFont="1" applyFill="1" applyBorder="1" applyAlignment="1">
      <alignment horizontal="left"/>
    </xf>
    <xf numFmtId="0" fontId="21" fillId="0" borderId="0" xfId="70" applyFont="1" applyFill="1" applyBorder="1" applyAlignment="1">
      <alignment horizontal="center"/>
    </xf>
    <xf numFmtId="184" fontId="21" fillId="0" borderId="0" xfId="4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17" fontId="18" fillId="0" borderId="16" xfId="45" applyNumberFormat="1" applyFont="1" applyFill="1" applyBorder="1" applyAlignment="1">
      <alignment/>
    </xf>
    <xf numFmtId="168" fontId="19" fillId="0" borderId="14" xfId="0" applyNumberFormat="1" applyFont="1" applyFill="1" applyBorder="1" applyAlignment="1">
      <alignment/>
    </xf>
    <xf numFmtId="184" fontId="19" fillId="0" borderId="13" xfId="42" applyNumberFormat="1" applyFont="1" applyFill="1" applyBorder="1" applyAlignment="1">
      <alignment/>
    </xf>
    <xf numFmtId="168" fontId="18" fillId="0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0" fillId="0" borderId="0" xfId="0" applyNumberFormat="1" applyFont="1" applyFill="1" applyAlignment="1">
      <alignment/>
    </xf>
    <xf numFmtId="0" fontId="18" fillId="0" borderId="16" xfId="0" applyFont="1" applyFill="1" applyBorder="1" applyAlignment="1">
      <alignment/>
    </xf>
    <xf numFmtId="184" fontId="19" fillId="0" borderId="16" xfId="42" applyNumberFormat="1" applyFont="1" applyFill="1" applyBorder="1" applyAlignment="1">
      <alignment/>
    </xf>
    <xf numFmtId="0" fontId="18" fillId="0" borderId="16" xfId="0" applyFont="1" applyFill="1" applyBorder="1" applyAlignment="1">
      <alignment horizontal="right"/>
    </xf>
    <xf numFmtId="217" fontId="18" fillId="0" borderId="0" xfId="45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25" fillId="0" borderId="0" xfId="0" applyNumberFormat="1" applyFont="1" applyFill="1" applyAlignment="1">
      <alignment horizontal="left" vertical="center"/>
    </xf>
    <xf numFmtId="184" fontId="19" fillId="0" borderId="0" xfId="42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84" fontId="18" fillId="0" borderId="0" xfId="42" applyNumberFormat="1" applyFont="1" applyFill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84" fontId="26" fillId="0" borderId="0" xfId="42" applyNumberFormat="1" applyFont="1" applyFill="1" applyAlignment="1">
      <alignment/>
    </xf>
    <xf numFmtId="168" fontId="26" fillId="0" borderId="0" xfId="0" applyNumberFormat="1" applyFont="1" applyFill="1" applyAlignment="1">
      <alignment/>
    </xf>
    <xf numFmtId="43" fontId="26" fillId="0" borderId="0" xfId="42" applyFont="1" applyFill="1" applyAlignment="1">
      <alignment/>
    </xf>
    <xf numFmtId="168" fontId="26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6" fontId="27" fillId="0" borderId="0" xfId="0" applyNumberFormat="1" applyFont="1" applyFill="1" applyAlignment="1">
      <alignment/>
    </xf>
    <xf numFmtId="217" fontId="18" fillId="0" borderId="15" xfId="45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vertical="center"/>
    </xf>
    <xf numFmtId="168" fontId="18" fillId="0" borderId="16" xfId="0" applyNumberFormat="1" applyFont="1" applyFill="1" applyBorder="1" applyAlignment="1">
      <alignment horizontal="center"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5" xfId="183"/>
    <cellStyle name="Normal 5 2" xfId="184"/>
    <cellStyle name="Normal 5 3" xfId="185"/>
    <cellStyle name="Normal 6" xfId="186"/>
    <cellStyle name="Normal 6 2" xfId="187"/>
    <cellStyle name="Normal 6 3" xfId="188"/>
    <cellStyle name="Normal 7" xfId="189"/>
    <cellStyle name="Normal 7 2" xfId="190"/>
    <cellStyle name="Normal 7 3" xfId="191"/>
    <cellStyle name="Normal 8" xfId="192"/>
    <cellStyle name="Normal 8 2" xfId="193"/>
    <cellStyle name="Normal 8 3" xfId="194"/>
    <cellStyle name="Normal 9" xfId="195"/>
    <cellStyle name="Normal 9 2" xfId="196"/>
    <cellStyle name="Normal 9 3" xfId="197"/>
    <cellStyle name="Note" xfId="198"/>
    <cellStyle name="Note 2" xfId="199"/>
    <cellStyle name="Output" xfId="200"/>
    <cellStyle name="Percent" xfId="201"/>
    <cellStyle name="Percent 2" xfId="202"/>
    <cellStyle name="Percent 2 2" xfId="203"/>
    <cellStyle name="Percent 2 3" xfId="204"/>
    <cellStyle name="Percent 3" xfId="205"/>
    <cellStyle name="Percent 3 2" xfId="206"/>
    <cellStyle name="Percent 4" xfId="207"/>
    <cellStyle name="Percent 4 2" xfId="208"/>
    <cellStyle name="Percent 4 3" xfId="209"/>
    <cellStyle name="Title" xfId="210"/>
    <cellStyle name="Total" xfId="211"/>
    <cellStyle name="Warning Text" xfId="212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3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3.140625" style="49" customWidth="1"/>
    <col min="2" max="2" width="16.57421875" style="49" customWidth="1"/>
    <col min="3" max="3" width="15.8515625" style="49" customWidth="1"/>
    <col min="4" max="4" width="15.8515625" style="86" customWidth="1"/>
    <col min="5" max="5" width="17.7109375" style="49" customWidth="1"/>
    <col min="6" max="6" width="15.57421875" style="52" hidden="1" customWidth="1"/>
    <col min="7" max="7" width="14.421875" style="52" customWidth="1"/>
    <col min="8" max="8" width="9.421875" style="53" hidden="1" customWidth="1"/>
    <col min="9" max="10" width="14.57421875" style="53" hidden="1" customWidth="1"/>
    <col min="11" max="11" width="14.57421875" style="53" customWidth="1"/>
    <col min="12" max="14" width="16.28125" style="52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1" spans="1:14" ht="27" customHeight="1">
      <c r="A1" s="1" t="s">
        <v>526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100" t="s">
        <v>535</v>
      </c>
      <c r="B2" s="4"/>
      <c r="C2" s="4"/>
      <c r="D2" s="5"/>
      <c r="E2" s="6"/>
      <c r="F2" s="6"/>
      <c r="G2" s="6"/>
      <c r="H2" s="6"/>
      <c r="I2" s="6"/>
      <c r="J2" s="6"/>
      <c r="K2" s="6"/>
      <c r="L2" s="7"/>
      <c r="M2" s="8"/>
      <c r="N2" s="8"/>
    </row>
    <row r="3" spans="1:14" s="13" customFormat="1" ht="12.75" customHeight="1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11"/>
      <c r="N3" s="11"/>
    </row>
    <row r="4" spans="4:14" s="14" customFormat="1" ht="12.75" customHeight="1">
      <c r="D4" s="15"/>
      <c r="E4" s="16"/>
      <c r="F4" s="17"/>
      <c r="G4" s="17"/>
      <c r="H4" s="18"/>
      <c r="I4" s="19"/>
      <c r="J4" s="19"/>
      <c r="K4" s="19"/>
      <c r="L4" s="19"/>
      <c r="M4" s="19"/>
      <c r="N4" s="19"/>
    </row>
    <row r="5" spans="4:14" s="14" customFormat="1" ht="13.5" thickBot="1">
      <c r="D5" s="15"/>
      <c r="F5" s="17"/>
      <c r="G5" s="17"/>
      <c r="H5" s="20"/>
      <c r="I5" s="21"/>
      <c r="J5" s="21"/>
      <c r="K5" s="21"/>
      <c r="L5" s="106"/>
      <c r="M5" s="106"/>
      <c r="N5" s="106"/>
    </row>
    <row r="6" spans="1:14" s="23" customFormat="1" ht="51.75" thickBot="1">
      <c r="A6" s="22" t="s">
        <v>478</v>
      </c>
      <c r="B6" s="22" t="s">
        <v>463</v>
      </c>
      <c r="C6" s="22" t="s">
        <v>528</v>
      </c>
      <c r="D6" s="22" t="s">
        <v>530</v>
      </c>
      <c r="E6" s="22" t="s">
        <v>529</v>
      </c>
      <c r="F6" s="22" t="s">
        <v>465</v>
      </c>
      <c r="G6" s="22" t="s">
        <v>466</v>
      </c>
      <c r="H6" s="22" t="s">
        <v>468</v>
      </c>
      <c r="I6" s="22" t="s">
        <v>515</v>
      </c>
      <c r="J6" s="22" t="s">
        <v>464</v>
      </c>
      <c r="K6" s="22" t="s">
        <v>469</v>
      </c>
      <c r="L6" s="104" t="s">
        <v>532</v>
      </c>
      <c r="M6" s="104" t="s">
        <v>533</v>
      </c>
      <c r="N6" s="104" t="s">
        <v>534</v>
      </c>
    </row>
    <row r="7" spans="1:16" s="34" customFormat="1" ht="12.75">
      <c r="A7" s="24" t="s">
        <v>489</v>
      </c>
      <c r="B7" s="25" t="s">
        <v>309</v>
      </c>
      <c r="C7">
        <v>693</v>
      </c>
      <c r="D7">
        <v>993434.99</v>
      </c>
      <c r="E7" s="27">
        <v>74600</v>
      </c>
      <c r="F7" s="28">
        <f>(C7*D7)/E7</f>
        <v>9228.558285120644</v>
      </c>
      <c r="G7" s="29">
        <f aca="true" t="shared" si="0" ref="G7:G70">F7/$F$498</f>
        <v>0.00041148122663568635</v>
      </c>
      <c r="H7" s="30">
        <f>D7/E7</f>
        <v>13.31682292225201</v>
      </c>
      <c r="I7" s="30">
        <f>(H7-10)*C7</f>
        <v>2298.558285120643</v>
      </c>
      <c r="J7" s="30">
        <f>IF(I7&gt;0,I7,0)</f>
        <v>2298.558285120643</v>
      </c>
      <c r="K7" s="30">
        <f aca="true" t="shared" si="1" ref="K7:K70">J7/$J$498</f>
        <v>0.00024975903340338705</v>
      </c>
      <c r="L7" s="31">
        <f aca="true" t="shared" si="2" ref="L7:L70">$B$505*G7</f>
        <v>33663.338898139606</v>
      </c>
      <c r="M7" s="32">
        <f aca="true" t="shared" si="3" ref="M7:M70">$G$505*K7</f>
        <v>6107.241755621528</v>
      </c>
      <c r="N7" s="33">
        <f aca="true" t="shared" si="4" ref="N7:N69">L7+M7</f>
        <v>39770.580653761135</v>
      </c>
      <c r="P7" s="35"/>
    </row>
    <row r="8" spans="1:16" s="14" customFormat="1" ht="12.75">
      <c r="A8" s="24" t="s">
        <v>494</v>
      </c>
      <c r="B8" s="25" t="s">
        <v>435</v>
      </c>
      <c r="C8">
        <v>2601</v>
      </c>
      <c r="D8">
        <v>6711679</v>
      </c>
      <c r="E8" s="27">
        <v>594400</v>
      </c>
      <c r="F8" s="28">
        <f aca="true" t="shared" si="5" ref="F8:F71">(C8*D8)/E8</f>
        <v>29369.241384589503</v>
      </c>
      <c r="G8" s="29">
        <f t="shared" si="0"/>
        <v>0.001309510228675168</v>
      </c>
      <c r="H8" s="30">
        <f aca="true" t="shared" si="6" ref="H8:H71">D8/E8</f>
        <v>11.291519179004037</v>
      </c>
      <c r="I8" s="30">
        <f aca="true" t="shared" si="7" ref="I8:I71">(H8-10)*C8</f>
        <v>3359.241384589501</v>
      </c>
      <c r="J8" s="30">
        <f aca="true" t="shared" si="8" ref="J8:J71">IF(I8&gt;0,I8,0)</f>
        <v>3359.241384589501</v>
      </c>
      <c r="K8" s="30">
        <f t="shared" si="1"/>
        <v>0.0003650117930943366</v>
      </c>
      <c r="L8" s="36">
        <f t="shared" si="2"/>
        <v>107131.22194880068</v>
      </c>
      <c r="M8" s="37">
        <f t="shared" si="3"/>
        <v>8925.464011063823</v>
      </c>
      <c r="N8" s="38">
        <f t="shared" si="4"/>
        <v>116056.68595986451</v>
      </c>
      <c r="P8" s="35"/>
    </row>
    <row r="9" spans="1:16" s="14" customFormat="1" ht="12.75">
      <c r="A9" s="24" t="s">
        <v>493</v>
      </c>
      <c r="B9" s="25" t="s">
        <v>395</v>
      </c>
      <c r="C9">
        <v>1246</v>
      </c>
      <c r="D9">
        <v>2012538.49</v>
      </c>
      <c r="E9" s="27">
        <v>141700</v>
      </c>
      <c r="F9" s="28">
        <f t="shared" si="5"/>
        <v>17696.704012279464</v>
      </c>
      <c r="G9" s="29">
        <f t="shared" si="0"/>
        <v>0.0007890573207000373</v>
      </c>
      <c r="H9" s="30">
        <f t="shared" si="6"/>
        <v>14.202812208892025</v>
      </c>
      <c r="I9" s="30">
        <f t="shared" si="7"/>
        <v>5236.704012279463</v>
      </c>
      <c r="J9" s="30">
        <f t="shared" si="8"/>
        <v>5236.704012279463</v>
      </c>
      <c r="K9" s="30">
        <f t="shared" si="1"/>
        <v>0.0005690149955270374</v>
      </c>
      <c r="L9" s="36">
        <f t="shared" si="2"/>
        <v>64552.893977593005</v>
      </c>
      <c r="M9" s="37">
        <f t="shared" si="3"/>
        <v>13913.859662664729</v>
      </c>
      <c r="N9" s="38">
        <f t="shared" si="4"/>
        <v>78466.75364025774</v>
      </c>
      <c r="P9" s="35"/>
    </row>
    <row r="10" spans="1:16" s="14" customFormat="1" ht="12.75">
      <c r="A10" s="24" t="s">
        <v>484</v>
      </c>
      <c r="B10" s="25" t="s">
        <v>154</v>
      </c>
      <c r="C10">
        <v>2067</v>
      </c>
      <c r="D10">
        <v>1888731.84</v>
      </c>
      <c r="E10" s="27">
        <v>138500</v>
      </c>
      <c r="F10" s="28">
        <f t="shared" si="5"/>
        <v>28187.788543537907</v>
      </c>
      <c r="G10" s="29">
        <f t="shared" si="0"/>
        <v>0.0012568318308985678</v>
      </c>
      <c r="H10" s="30">
        <f t="shared" si="6"/>
        <v>13.637052996389892</v>
      </c>
      <c r="I10" s="30">
        <f t="shared" si="7"/>
        <v>7517.788543537907</v>
      </c>
      <c r="J10" s="30">
        <f t="shared" si="8"/>
        <v>7517.788543537907</v>
      </c>
      <c r="K10" s="30">
        <f t="shared" si="1"/>
        <v>0.0008168753483954113</v>
      </c>
      <c r="L10" s="36">
        <f t="shared" si="2"/>
        <v>102821.59457779366</v>
      </c>
      <c r="M10" s="37">
        <f t="shared" si="3"/>
        <v>19974.673864151348</v>
      </c>
      <c r="N10" s="38">
        <f t="shared" si="4"/>
        <v>122796.26844194501</v>
      </c>
      <c r="P10" s="35"/>
    </row>
    <row r="11" spans="1:16" s="14" customFormat="1" ht="12.75">
      <c r="A11" s="24" t="s">
        <v>493</v>
      </c>
      <c r="B11" s="25" t="s">
        <v>396</v>
      </c>
      <c r="C11">
        <v>473</v>
      </c>
      <c r="D11">
        <v>907386.2</v>
      </c>
      <c r="E11" s="27">
        <v>55350</v>
      </c>
      <c r="F11" s="28">
        <f t="shared" si="5"/>
        <v>7754.1765600722665</v>
      </c>
      <c r="G11" s="29">
        <f t="shared" si="0"/>
        <v>0.000345741770698099</v>
      </c>
      <c r="H11" s="30">
        <f t="shared" si="6"/>
        <v>16.393607949412825</v>
      </c>
      <c r="I11" s="30">
        <f t="shared" si="7"/>
        <v>3024.176560072266</v>
      </c>
      <c r="J11" s="30">
        <f t="shared" si="8"/>
        <v>3024.176560072266</v>
      </c>
      <c r="K11" s="30">
        <f t="shared" si="1"/>
        <v>0.0003286039859742714</v>
      </c>
      <c r="L11" s="36">
        <f t="shared" si="2"/>
        <v>28285.18446251658</v>
      </c>
      <c r="M11" s="37">
        <f t="shared" si="3"/>
        <v>8035.200796779372</v>
      </c>
      <c r="N11" s="38">
        <f t="shared" si="4"/>
        <v>36320.38525929595</v>
      </c>
      <c r="P11" s="35"/>
    </row>
    <row r="12" spans="1:16" s="14" customFormat="1" ht="12.75">
      <c r="A12" s="24" t="s">
        <v>494</v>
      </c>
      <c r="B12" s="25" t="s">
        <v>436</v>
      </c>
      <c r="C12">
        <v>3120</v>
      </c>
      <c r="D12">
        <v>4229257</v>
      </c>
      <c r="E12" s="27">
        <v>299400</v>
      </c>
      <c r="F12" s="28">
        <f t="shared" si="5"/>
        <v>44072.41763527054</v>
      </c>
      <c r="G12" s="29">
        <f t="shared" si="0"/>
        <v>0.0019650926947712612</v>
      </c>
      <c r="H12" s="30">
        <f t="shared" si="6"/>
        <v>14.125774883099533</v>
      </c>
      <c r="I12" s="30">
        <f t="shared" si="7"/>
        <v>12872.417635270542</v>
      </c>
      <c r="J12" s="30">
        <f t="shared" si="8"/>
        <v>12872.417635270542</v>
      </c>
      <c r="K12" s="30">
        <f t="shared" si="1"/>
        <v>0.0013987039645510402</v>
      </c>
      <c r="L12" s="36">
        <f t="shared" si="2"/>
        <v>160764.51869069613</v>
      </c>
      <c r="M12" s="37">
        <f t="shared" si="3"/>
        <v>34201.85904652705</v>
      </c>
      <c r="N12" s="38">
        <f t="shared" si="4"/>
        <v>194966.37773722317</v>
      </c>
      <c r="P12" s="35"/>
    </row>
    <row r="13" spans="1:16" s="14" customFormat="1" ht="12.75" customHeight="1">
      <c r="A13" s="39" t="s">
        <v>480</v>
      </c>
      <c r="B13" s="25" t="s">
        <v>14</v>
      </c>
      <c r="C13">
        <v>223</v>
      </c>
      <c r="D13">
        <v>348521.87</v>
      </c>
      <c r="E13" s="27">
        <v>31000</v>
      </c>
      <c r="F13" s="28">
        <f t="shared" si="5"/>
        <v>2507.108935806452</v>
      </c>
      <c r="G13" s="29">
        <f t="shared" si="0"/>
        <v>0.00011178650319392144</v>
      </c>
      <c r="H13" s="30">
        <f t="shared" si="6"/>
        <v>11.242640967741936</v>
      </c>
      <c r="I13" s="30">
        <f t="shared" si="7"/>
        <v>277.10893580645177</v>
      </c>
      <c r="J13" s="30">
        <f t="shared" si="8"/>
        <v>277.10893580645177</v>
      </c>
      <c r="K13" s="30">
        <f t="shared" si="1"/>
        <v>3.0110378493546886E-05</v>
      </c>
      <c r="L13" s="36">
        <f t="shared" si="2"/>
        <v>9145.270057694976</v>
      </c>
      <c r="M13" s="37">
        <f t="shared" si="3"/>
        <v>736.2751140870814</v>
      </c>
      <c r="N13" s="38">
        <f t="shared" si="4"/>
        <v>9881.545171782058</v>
      </c>
      <c r="P13" s="35"/>
    </row>
    <row r="14" spans="1:16" s="14" customFormat="1" ht="12.75" customHeight="1">
      <c r="A14" s="24" t="s">
        <v>486</v>
      </c>
      <c r="B14" s="25" t="s">
        <v>199</v>
      </c>
      <c r="C14">
        <v>721</v>
      </c>
      <c r="D14">
        <v>1424715.98</v>
      </c>
      <c r="E14" s="27">
        <v>85500</v>
      </c>
      <c r="F14" s="28">
        <f t="shared" si="5"/>
        <v>12014.271597426901</v>
      </c>
      <c r="G14" s="29">
        <f t="shared" si="0"/>
        <v>0.0005356900895358955</v>
      </c>
      <c r="H14" s="30">
        <f t="shared" si="6"/>
        <v>16.66334479532164</v>
      </c>
      <c r="I14" s="30">
        <f t="shared" si="7"/>
        <v>4804.271597426901</v>
      </c>
      <c r="J14" s="30">
        <f t="shared" si="8"/>
        <v>4804.271597426901</v>
      </c>
      <c r="K14" s="30">
        <f t="shared" si="1"/>
        <v>0.0005220273238873775</v>
      </c>
      <c r="L14" s="36">
        <f t="shared" si="2"/>
        <v>43824.884007132605</v>
      </c>
      <c r="M14" s="37">
        <f t="shared" si="3"/>
        <v>12764.891930339767</v>
      </c>
      <c r="N14" s="38">
        <f t="shared" si="4"/>
        <v>56589.77593747237</v>
      </c>
      <c r="P14" s="35"/>
    </row>
    <row r="15" spans="1:16" s="14" customFormat="1" ht="12.75">
      <c r="A15" s="24" t="s">
        <v>488</v>
      </c>
      <c r="B15" s="25" t="s">
        <v>252</v>
      </c>
      <c r="C15">
        <v>911</v>
      </c>
      <c r="D15">
        <v>528936.6</v>
      </c>
      <c r="E15" s="27">
        <v>43600</v>
      </c>
      <c r="F15" s="28">
        <f t="shared" si="5"/>
        <v>11051.86336238532</v>
      </c>
      <c r="G15" s="29">
        <f t="shared" si="0"/>
        <v>0.0004927784115853218</v>
      </c>
      <c r="H15" s="30">
        <f t="shared" si="6"/>
        <v>12.131573394495412</v>
      </c>
      <c r="I15" s="30">
        <f t="shared" si="7"/>
        <v>1941.8633623853202</v>
      </c>
      <c r="J15" s="30">
        <f t="shared" si="8"/>
        <v>1941.8633623853202</v>
      </c>
      <c r="K15" s="30">
        <f t="shared" si="1"/>
        <v>0.00021100092154737458</v>
      </c>
      <c r="L15" s="36">
        <f t="shared" si="2"/>
        <v>40314.27340322053</v>
      </c>
      <c r="M15" s="37">
        <f t="shared" si="3"/>
        <v>5159.507630170356</v>
      </c>
      <c r="N15" s="38">
        <f t="shared" si="4"/>
        <v>45473.781033390886</v>
      </c>
      <c r="P15" s="35"/>
    </row>
    <row r="16" spans="1:16" s="14" customFormat="1" ht="12.75">
      <c r="A16" s="24" t="s">
        <v>483</v>
      </c>
      <c r="B16" s="25" t="s">
        <v>117</v>
      </c>
      <c r="C16">
        <v>283</v>
      </c>
      <c r="D16">
        <v>311033.58</v>
      </c>
      <c r="E16" s="27">
        <v>22650</v>
      </c>
      <c r="F16" s="28">
        <f t="shared" si="5"/>
        <v>3886.203229139073</v>
      </c>
      <c r="G16" s="29">
        <f t="shared" si="0"/>
        <v>0.00017327730099076966</v>
      </c>
      <c r="H16" s="30">
        <f t="shared" si="6"/>
        <v>13.73216688741722</v>
      </c>
      <c r="I16" s="30">
        <f t="shared" si="7"/>
        <v>1056.2032291390733</v>
      </c>
      <c r="J16" s="30">
        <f t="shared" si="8"/>
        <v>1056.2032291390733</v>
      </c>
      <c r="K16" s="30">
        <f t="shared" si="1"/>
        <v>0.00011476598148280818</v>
      </c>
      <c r="L16" s="36">
        <f t="shared" si="2"/>
        <v>14175.841153918967</v>
      </c>
      <c r="M16" s="37">
        <f t="shared" si="3"/>
        <v>2806.319293783702</v>
      </c>
      <c r="N16" s="38">
        <f t="shared" si="4"/>
        <v>16982.16044770267</v>
      </c>
      <c r="P16" s="35"/>
    </row>
    <row r="17" spans="1:16" s="14" customFormat="1" ht="12.75">
      <c r="A17" s="39" t="s">
        <v>480</v>
      </c>
      <c r="B17" s="25" t="s">
        <v>15</v>
      </c>
      <c r="C17">
        <v>217</v>
      </c>
      <c r="D17">
        <v>236953.26</v>
      </c>
      <c r="E17" s="27">
        <v>14950</v>
      </c>
      <c r="F17" s="28">
        <f t="shared" si="5"/>
        <v>3439.388456187291</v>
      </c>
      <c r="G17" s="29">
        <f t="shared" si="0"/>
        <v>0.00015335480766376984</v>
      </c>
      <c r="H17" s="30">
        <f t="shared" si="6"/>
        <v>15.849716387959868</v>
      </c>
      <c r="I17" s="30">
        <f t="shared" si="7"/>
        <v>1269.3884561872912</v>
      </c>
      <c r="J17" s="30">
        <f t="shared" si="8"/>
        <v>1269.3884561872912</v>
      </c>
      <c r="K17" s="30">
        <f t="shared" si="1"/>
        <v>0.0001379304740206382</v>
      </c>
      <c r="L17" s="36">
        <f t="shared" si="2"/>
        <v>12545.979082091082</v>
      </c>
      <c r="M17" s="37">
        <f t="shared" si="3"/>
        <v>3372.749881486722</v>
      </c>
      <c r="N17" s="38">
        <f t="shared" si="4"/>
        <v>15918.728963577803</v>
      </c>
      <c r="P17" s="35"/>
    </row>
    <row r="18" spans="1:16" s="14" customFormat="1" ht="14.25">
      <c r="A18" s="24" t="s">
        <v>487</v>
      </c>
      <c r="B18" s="25" t="s">
        <v>216</v>
      </c>
      <c r="C18">
        <v>813</v>
      </c>
      <c r="D18" s="102">
        <v>1545766.78</v>
      </c>
      <c r="E18" s="27">
        <v>79350</v>
      </c>
      <c r="F18" s="28">
        <f t="shared" si="5"/>
        <v>15837.534872589793</v>
      </c>
      <c r="G18" s="29">
        <f t="shared" si="0"/>
        <v>0.0007061610356588339</v>
      </c>
      <c r="H18" s="30">
        <f t="shared" si="6"/>
        <v>19.480362696912415</v>
      </c>
      <c r="I18" s="30">
        <f t="shared" si="7"/>
        <v>7707.534872589794</v>
      </c>
      <c r="J18" s="30">
        <f t="shared" si="8"/>
        <v>7707.534872589794</v>
      </c>
      <c r="K18" s="30">
        <f t="shared" si="1"/>
        <v>0.0008374929938310819</v>
      </c>
      <c r="L18" s="36">
        <f t="shared" si="2"/>
        <v>57771.136861831576</v>
      </c>
      <c r="M18" s="37">
        <f t="shared" si="3"/>
        <v>20478.82758140232</v>
      </c>
      <c r="N18" s="38">
        <f t="shared" si="4"/>
        <v>78249.9644432339</v>
      </c>
      <c r="P18" s="35"/>
    </row>
    <row r="19" spans="1:16" s="14" customFormat="1" ht="12.75">
      <c r="A19" s="24" t="s">
        <v>491</v>
      </c>
      <c r="B19" s="25" t="s">
        <v>338</v>
      </c>
      <c r="C19">
        <v>2437</v>
      </c>
      <c r="D19">
        <v>2527284.8</v>
      </c>
      <c r="E19" s="27">
        <v>136100</v>
      </c>
      <c r="F19" s="28">
        <f t="shared" si="5"/>
        <v>45253.43907127112</v>
      </c>
      <c r="G19" s="29">
        <f t="shared" si="0"/>
        <v>0.0020177518571403274</v>
      </c>
      <c r="H19" s="30">
        <f t="shared" si="6"/>
        <v>18.569322556943423</v>
      </c>
      <c r="I19" s="30">
        <f t="shared" si="7"/>
        <v>20883.43907127112</v>
      </c>
      <c r="J19" s="30">
        <f t="shared" si="8"/>
        <v>20883.43907127112</v>
      </c>
      <c r="K19" s="30">
        <f t="shared" si="1"/>
        <v>0.002269173503383858</v>
      </c>
      <c r="L19" s="36">
        <f t="shared" si="2"/>
        <v>165072.57241021981</v>
      </c>
      <c r="M19" s="37">
        <f t="shared" si="3"/>
        <v>55487.04678173994</v>
      </c>
      <c r="N19" s="38">
        <f t="shared" si="4"/>
        <v>220559.61919195976</v>
      </c>
      <c r="P19" s="35"/>
    </row>
    <row r="20" spans="1:16" s="14" customFormat="1" ht="12.75">
      <c r="A20" s="24" t="s">
        <v>485</v>
      </c>
      <c r="B20" s="25" t="s">
        <v>183</v>
      </c>
      <c r="C20">
        <v>1364</v>
      </c>
      <c r="D20">
        <v>2559205.99</v>
      </c>
      <c r="E20" s="27">
        <v>130900</v>
      </c>
      <c r="F20" s="28">
        <f t="shared" si="5"/>
        <v>26667.356534453782</v>
      </c>
      <c r="G20" s="29">
        <f t="shared" si="0"/>
        <v>0.0011890390935299572</v>
      </c>
      <c r="H20" s="30">
        <f t="shared" si="6"/>
        <v>19.550847899159667</v>
      </c>
      <c r="I20" s="30">
        <f t="shared" si="7"/>
        <v>13027.356534453786</v>
      </c>
      <c r="J20" s="30">
        <f t="shared" si="8"/>
        <v>13027.356534453786</v>
      </c>
      <c r="K20" s="30">
        <f t="shared" si="1"/>
        <v>0.0014155394696357246</v>
      </c>
      <c r="L20" s="36">
        <f t="shared" si="2"/>
        <v>97275.46089016217</v>
      </c>
      <c r="M20" s="37">
        <f t="shared" si="3"/>
        <v>34613.52984068848</v>
      </c>
      <c r="N20" s="38">
        <f t="shared" si="4"/>
        <v>131888.99073085067</v>
      </c>
      <c r="P20" s="35"/>
    </row>
    <row r="21" spans="1:16" s="14" customFormat="1" ht="12.75">
      <c r="A21" s="24" t="s">
        <v>490</v>
      </c>
      <c r="B21" s="25" t="s">
        <v>328</v>
      </c>
      <c r="C21">
        <v>429</v>
      </c>
      <c r="D21">
        <v>902264.8</v>
      </c>
      <c r="E21" s="27">
        <v>90050</v>
      </c>
      <c r="F21" s="28">
        <f t="shared" si="5"/>
        <v>4298.407542476402</v>
      </c>
      <c r="G21" s="29">
        <f t="shared" si="0"/>
        <v>0.00019165658963329112</v>
      </c>
      <c r="H21" s="30">
        <f t="shared" si="6"/>
        <v>10.019598001110495</v>
      </c>
      <c r="I21" s="30">
        <f t="shared" si="7"/>
        <v>8.40754247640237</v>
      </c>
      <c r="J21" s="30">
        <f t="shared" si="8"/>
        <v>8.40754247640237</v>
      </c>
      <c r="K21" s="30">
        <f t="shared" si="1"/>
        <v>9.135551166125686E-07</v>
      </c>
      <c r="L21" s="36">
        <f t="shared" si="2"/>
        <v>15679.45342643636</v>
      </c>
      <c r="M21" s="37">
        <f t="shared" si="3"/>
        <v>22.338739376953043</v>
      </c>
      <c r="N21" s="38">
        <f t="shared" si="4"/>
        <v>15701.792165813313</v>
      </c>
      <c r="P21" s="35"/>
    </row>
    <row r="22" spans="1:16" s="14" customFormat="1" ht="12.75">
      <c r="A22" s="24" t="s">
        <v>494</v>
      </c>
      <c r="B22" s="25" t="s">
        <v>437</v>
      </c>
      <c r="C22">
        <v>4142</v>
      </c>
      <c r="D22">
        <v>6579363</v>
      </c>
      <c r="E22" s="27">
        <v>492800</v>
      </c>
      <c r="F22" s="28">
        <f t="shared" si="5"/>
        <v>55299.759630681816</v>
      </c>
      <c r="G22" s="29">
        <f t="shared" si="0"/>
        <v>0.002465695314746998</v>
      </c>
      <c r="H22" s="30">
        <f t="shared" si="6"/>
        <v>13.350980113636364</v>
      </c>
      <c r="I22" s="30">
        <f t="shared" si="7"/>
        <v>13879.75963068182</v>
      </c>
      <c r="J22" s="30">
        <f t="shared" si="8"/>
        <v>13879.75963068182</v>
      </c>
      <c r="K22" s="30">
        <f t="shared" si="1"/>
        <v>0.001508160733478418</v>
      </c>
      <c r="L22" s="36">
        <f t="shared" si="2"/>
        <v>201718.89171841159</v>
      </c>
      <c r="M22" s="37">
        <f t="shared" si="3"/>
        <v>36878.35462916744</v>
      </c>
      <c r="N22" s="38">
        <f t="shared" si="4"/>
        <v>238597.24634757903</v>
      </c>
      <c r="P22" s="35"/>
    </row>
    <row r="23" spans="1:16" s="14" customFormat="1" ht="12.75">
      <c r="A23" s="39" t="s">
        <v>480</v>
      </c>
      <c r="B23" s="25" t="s">
        <v>16</v>
      </c>
      <c r="C23">
        <v>1226</v>
      </c>
      <c r="D23">
        <v>2024924.97</v>
      </c>
      <c r="E23" s="27">
        <v>83050</v>
      </c>
      <c r="F23" s="28">
        <f t="shared" si="5"/>
        <v>29892.330080915108</v>
      </c>
      <c r="G23" s="29">
        <f t="shared" si="0"/>
        <v>0.0013328336093976325</v>
      </c>
      <c r="H23" s="30">
        <f t="shared" si="6"/>
        <v>24.381998434677904</v>
      </c>
      <c r="I23" s="30">
        <f t="shared" si="7"/>
        <v>17632.33008091511</v>
      </c>
      <c r="J23" s="30">
        <f t="shared" si="8"/>
        <v>17632.33008091511</v>
      </c>
      <c r="K23" s="30">
        <f t="shared" si="1"/>
        <v>0.0019159112675829677</v>
      </c>
      <c r="L23" s="36">
        <f t="shared" si="2"/>
        <v>109039.31111226039</v>
      </c>
      <c r="M23" s="37">
        <f t="shared" si="3"/>
        <v>46848.88924337818</v>
      </c>
      <c r="N23" s="38">
        <f t="shared" si="4"/>
        <v>155888.20035563858</v>
      </c>
      <c r="P23" s="35"/>
    </row>
    <row r="24" spans="1:16" s="14" customFormat="1" ht="12.75">
      <c r="A24" s="24" t="s">
        <v>491</v>
      </c>
      <c r="B24" s="25" t="s">
        <v>339</v>
      </c>
      <c r="C24">
        <v>1007</v>
      </c>
      <c r="D24">
        <v>1193895.93</v>
      </c>
      <c r="E24" s="27">
        <v>86650</v>
      </c>
      <c r="F24" s="28">
        <f t="shared" si="5"/>
        <v>13874.82055983843</v>
      </c>
      <c r="G24" s="29">
        <f t="shared" si="0"/>
        <v>0.0006186478978539303</v>
      </c>
      <c r="H24" s="30">
        <f t="shared" si="6"/>
        <v>13.778371956145412</v>
      </c>
      <c r="I24" s="30">
        <f t="shared" si="7"/>
        <v>3804.8205598384297</v>
      </c>
      <c r="J24" s="30">
        <f t="shared" si="8"/>
        <v>3804.8205598384297</v>
      </c>
      <c r="K24" s="30">
        <f t="shared" si="1"/>
        <v>0.0004134279785072768</v>
      </c>
      <c r="L24" s="36">
        <f t="shared" si="2"/>
        <v>50611.6743511048</v>
      </c>
      <c r="M24" s="37">
        <f t="shared" si="3"/>
        <v>10109.362527856418</v>
      </c>
      <c r="N24" s="38">
        <f t="shared" si="4"/>
        <v>60721.03687896121</v>
      </c>
      <c r="P24" s="35"/>
    </row>
    <row r="25" spans="1:16" s="14" customFormat="1" ht="12.75">
      <c r="A25" s="24" t="s">
        <v>489</v>
      </c>
      <c r="B25" s="25" t="s">
        <v>310</v>
      </c>
      <c r="C25">
        <v>314</v>
      </c>
      <c r="D25">
        <v>420097.52</v>
      </c>
      <c r="E25" s="27">
        <v>20050</v>
      </c>
      <c r="F25" s="28">
        <f t="shared" si="5"/>
        <v>6579.083355610973</v>
      </c>
      <c r="G25" s="29">
        <f t="shared" si="0"/>
        <v>0.0002933469352054745</v>
      </c>
      <c r="H25" s="30">
        <f t="shared" si="6"/>
        <v>20.95249476309227</v>
      </c>
      <c r="I25" s="30">
        <f t="shared" si="7"/>
        <v>3439.0833556109733</v>
      </c>
      <c r="J25" s="30">
        <f t="shared" si="8"/>
        <v>3439.0833556109733</v>
      </c>
      <c r="K25" s="30">
        <f t="shared" si="1"/>
        <v>0.00037368734143106174</v>
      </c>
      <c r="L25" s="36">
        <f t="shared" si="2"/>
        <v>23998.75536313486</v>
      </c>
      <c r="M25" s="37">
        <f t="shared" si="3"/>
        <v>9137.603169087335</v>
      </c>
      <c r="N25" s="38">
        <f t="shared" si="4"/>
        <v>33136.35853222219</v>
      </c>
      <c r="P25" s="35"/>
    </row>
    <row r="26" spans="1:16" s="14" customFormat="1" ht="12.75">
      <c r="A26" s="39" t="s">
        <v>479</v>
      </c>
      <c r="B26" s="25" t="s">
        <v>0</v>
      </c>
      <c r="C26">
        <v>22959</v>
      </c>
      <c r="D26">
        <v>46055095.13</v>
      </c>
      <c r="E26" s="27">
        <v>2002200</v>
      </c>
      <c r="F26" s="28">
        <f t="shared" si="5"/>
        <v>528108.5451451753</v>
      </c>
      <c r="G26" s="29">
        <f t="shared" si="0"/>
        <v>0.023547204800504075</v>
      </c>
      <c r="H26" s="30">
        <f t="shared" si="6"/>
        <v>23.002245095395068</v>
      </c>
      <c r="I26" s="30">
        <f t="shared" si="7"/>
        <v>298518.54514517536</v>
      </c>
      <c r="J26" s="30">
        <f t="shared" si="8"/>
        <v>298518.54514517536</v>
      </c>
      <c r="K26" s="30">
        <f t="shared" si="1"/>
        <v>0.03243672512943525</v>
      </c>
      <c r="L26" s="36">
        <f t="shared" si="2"/>
        <v>1926400.243783375</v>
      </c>
      <c r="M26" s="37">
        <f t="shared" si="3"/>
        <v>793160.1889496205</v>
      </c>
      <c r="N26" s="38">
        <f t="shared" si="4"/>
        <v>2719560.4327329956</v>
      </c>
      <c r="P26" s="35"/>
    </row>
    <row r="27" spans="1:16" s="14" customFormat="1" ht="12.75">
      <c r="A27" s="24" t="s">
        <v>484</v>
      </c>
      <c r="B27" s="25" t="s">
        <v>155</v>
      </c>
      <c r="C27">
        <v>18585</v>
      </c>
      <c r="D27">
        <v>34774846</v>
      </c>
      <c r="E27" s="27">
        <v>1551300</v>
      </c>
      <c r="F27" s="28">
        <f t="shared" si="5"/>
        <v>416612.20454457554</v>
      </c>
      <c r="G27" s="29">
        <f t="shared" si="0"/>
        <v>0.01857582686927337</v>
      </c>
      <c r="H27" s="30">
        <f t="shared" si="6"/>
        <v>22.41658351060401</v>
      </c>
      <c r="I27" s="30">
        <f t="shared" si="7"/>
        <v>230762.20454457554</v>
      </c>
      <c r="J27" s="30">
        <f t="shared" si="8"/>
        <v>230762.20454457554</v>
      </c>
      <c r="K27" s="30">
        <f t="shared" si="1"/>
        <v>0.025074389249199667</v>
      </c>
      <c r="L27" s="36">
        <f t="shared" si="2"/>
        <v>1519691.0933853155</v>
      </c>
      <c r="M27" s="37">
        <f t="shared" si="3"/>
        <v>613132.4057940682</v>
      </c>
      <c r="N27" s="38">
        <f t="shared" si="4"/>
        <v>2132823.4991793837</v>
      </c>
      <c r="P27" s="35"/>
    </row>
    <row r="28" spans="1:16" s="14" customFormat="1" ht="12.75">
      <c r="A28" s="24" t="s">
        <v>483</v>
      </c>
      <c r="B28" s="25" t="s">
        <v>118</v>
      </c>
      <c r="C28">
        <v>119</v>
      </c>
      <c r="D28">
        <v>429251.46</v>
      </c>
      <c r="E28" s="27">
        <v>19000</v>
      </c>
      <c r="F28" s="28">
        <f t="shared" si="5"/>
        <v>2688.469670526316</v>
      </c>
      <c r="G28" s="29">
        <f t="shared" si="0"/>
        <v>0.00011987298163188077</v>
      </c>
      <c r="H28" s="30">
        <f t="shared" si="6"/>
        <v>22.59218210526316</v>
      </c>
      <c r="I28" s="30">
        <f t="shared" si="7"/>
        <v>1498.469670526316</v>
      </c>
      <c r="J28" s="30">
        <f t="shared" si="8"/>
        <v>1498.469670526316</v>
      </c>
      <c r="K28" s="30">
        <f t="shared" si="1"/>
        <v>0.00016282220856335655</v>
      </c>
      <c r="L28" s="36">
        <f t="shared" si="2"/>
        <v>9806.826032861098</v>
      </c>
      <c r="M28" s="37">
        <f t="shared" si="3"/>
        <v>3981.4159164949865</v>
      </c>
      <c r="N28" s="38">
        <f t="shared" si="4"/>
        <v>13788.241949356085</v>
      </c>
      <c r="P28" s="35"/>
    </row>
    <row r="29" spans="1:16" s="14" customFormat="1" ht="12.75">
      <c r="A29" s="24" t="s">
        <v>482</v>
      </c>
      <c r="B29" s="25" t="s">
        <v>98</v>
      </c>
      <c r="C29">
        <v>454</v>
      </c>
      <c r="D29">
        <v>585326.81</v>
      </c>
      <c r="E29" s="27">
        <v>42500</v>
      </c>
      <c r="F29" s="28">
        <f t="shared" si="5"/>
        <v>6252.667570352942</v>
      </c>
      <c r="G29" s="29">
        <f t="shared" si="0"/>
        <v>0.0002787927693692158</v>
      </c>
      <c r="H29" s="30">
        <f t="shared" si="6"/>
        <v>13.772395529411765</v>
      </c>
      <c r="I29" s="30">
        <f t="shared" si="7"/>
        <v>1712.6675703529415</v>
      </c>
      <c r="J29" s="30">
        <f t="shared" si="8"/>
        <v>1712.6675703529415</v>
      </c>
      <c r="K29" s="30">
        <f t="shared" si="1"/>
        <v>0.00018609673710763734</v>
      </c>
      <c r="L29" s="36">
        <f t="shared" si="2"/>
        <v>22808.076942805652</v>
      </c>
      <c r="M29" s="37">
        <f t="shared" si="3"/>
        <v>4550.53716360704</v>
      </c>
      <c r="N29" s="38">
        <f t="shared" si="4"/>
        <v>27358.614106412693</v>
      </c>
      <c r="P29" s="35"/>
    </row>
    <row r="30" spans="1:16" s="14" customFormat="1" ht="12.75">
      <c r="A30" s="24" t="s">
        <v>493</v>
      </c>
      <c r="B30" s="25" t="s">
        <v>397</v>
      </c>
      <c r="C30">
        <v>1448</v>
      </c>
      <c r="D30">
        <v>3915816</v>
      </c>
      <c r="E30" s="27">
        <v>316350</v>
      </c>
      <c r="F30" s="28">
        <f t="shared" si="5"/>
        <v>17923.50740635372</v>
      </c>
      <c r="G30" s="29">
        <f t="shared" si="0"/>
        <v>0.0007991699879136455</v>
      </c>
      <c r="H30" s="30">
        <f t="shared" si="6"/>
        <v>12.378112849691798</v>
      </c>
      <c r="I30" s="30">
        <f t="shared" si="7"/>
        <v>3443.507406353723</v>
      </c>
      <c r="J30" s="30">
        <f t="shared" si="8"/>
        <v>3443.507406353723</v>
      </c>
      <c r="K30" s="30">
        <f t="shared" si="1"/>
        <v>0.0003741680543389699</v>
      </c>
      <c r="L30" s="36">
        <f t="shared" si="2"/>
        <v>65380.212750697574</v>
      </c>
      <c r="M30" s="37">
        <f t="shared" si="3"/>
        <v>9149.357818773622</v>
      </c>
      <c r="N30" s="38">
        <f t="shared" si="4"/>
        <v>74529.5705694712</v>
      </c>
      <c r="P30" s="35"/>
    </row>
    <row r="31" spans="1:16" s="14" customFormat="1" ht="12.75">
      <c r="A31" s="24" t="s">
        <v>481</v>
      </c>
      <c r="B31" s="25" t="s">
        <v>73</v>
      </c>
      <c r="C31">
        <v>1591</v>
      </c>
      <c r="D31">
        <v>2055409</v>
      </c>
      <c r="E31" s="27">
        <v>163550</v>
      </c>
      <c r="F31" s="28">
        <f t="shared" si="5"/>
        <v>19994.83778049526</v>
      </c>
      <c r="G31" s="29">
        <f t="shared" si="0"/>
        <v>0.0008915260783003439</v>
      </c>
      <c r="H31" s="30">
        <f t="shared" si="6"/>
        <v>12.567465606848058</v>
      </c>
      <c r="I31" s="30">
        <f t="shared" si="7"/>
        <v>4084.8377804952606</v>
      </c>
      <c r="J31" s="30">
        <f t="shared" si="8"/>
        <v>4084.8377804952606</v>
      </c>
      <c r="K31" s="30">
        <f t="shared" si="1"/>
        <v>0.0004438543683100841</v>
      </c>
      <c r="L31" s="36">
        <f t="shared" si="2"/>
        <v>72935.8779153377</v>
      </c>
      <c r="M31" s="37">
        <f t="shared" si="3"/>
        <v>10853.364919859596</v>
      </c>
      <c r="N31" s="38">
        <f t="shared" si="4"/>
        <v>83789.24283519729</v>
      </c>
      <c r="P31" s="35"/>
    </row>
    <row r="32" spans="1:16" s="14" customFormat="1" ht="12.75">
      <c r="A32" s="24" t="s">
        <v>488</v>
      </c>
      <c r="B32" s="25" t="s">
        <v>253</v>
      </c>
      <c r="C32">
        <v>31920</v>
      </c>
      <c r="D32">
        <v>57996216.47</v>
      </c>
      <c r="E32" s="27">
        <v>2616650</v>
      </c>
      <c r="F32" s="28">
        <f t="shared" si="5"/>
        <v>707484.4666739533</v>
      </c>
      <c r="G32" s="29">
        <f t="shared" si="0"/>
        <v>0.03154518476001444</v>
      </c>
      <c r="H32" s="30">
        <f t="shared" si="6"/>
        <v>22.164300334397034</v>
      </c>
      <c r="I32" s="30">
        <f t="shared" si="7"/>
        <v>388284.4666739533</v>
      </c>
      <c r="J32" s="30">
        <f t="shared" si="8"/>
        <v>388284.4666739533</v>
      </c>
      <c r="K32" s="30">
        <f t="shared" si="1"/>
        <v>0.042190599955548316</v>
      </c>
      <c r="L32" s="36">
        <f t="shared" si="2"/>
        <v>2580716.1455776077</v>
      </c>
      <c r="M32" s="37">
        <f t="shared" si="3"/>
        <v>1031667.1642746442</v>
      </c>
      <c r="N32" s="38">
        <f t="shared" si="4"/>
        <v>3612383.309852252</v>
      </c>
      <c r="P32" s="35"/>
    </row>
    <row r="33" spans="1:16" s="14" customFormat="1" ht="12.75">
      <c r="A33" s="24" t="s">
        <v>483</v>
      </c>
      <c r="B33" s="25" t="s">
        <v>119</v>
      </c>
      <c r="C33">
        <v>5380</v>
      </c>
      <c r="D33">
        <v>16409250.62</v>
      </c>
      <c r="E33" s="27">
        <v>1633550</v>
      </c>
      <c r="F33" s="28">
        <f t="shared" si="5"/>
        <v>54042.893291053224</v>
      </c>
      <c r="G33" s="29">
        <f t="shared" si="0"/>
        <v>0.0024096543940344607</v>
      </c>
      <c r="H33" s="30">
        <f t="shared" si="6"/>
        <v>10.04514745186863</v>
      </c>
      <c r="I33" s="30">
        <f t="shared" si="7"/>
        <v>242.89329105322764</v>
      </c>
      <c r="J33" s="30">
        <f t="shared" si="8"/>
        <v>242.89329105322764</v>
      </c>
      <c r="K33" s="30">
        <f t="shared" si="1"/>
        <v>2.63925409185078E-05</v>
      </c>
      <c r="L33" s="36">
        <f t="shared" si="2"/>
        <v>197134.1758577772</v>
      </c>
      <c r="M33" s="37">
        <f t="shared" si="3"/>
        <v>645.3645569412855</v>
      </c>
      <c r="N33" s="38">
        <f t="shared" si="4"/>
        <v>197779.5404147185</v>
      </c>
      <c r="P33" s="35"/>
    </row>
    <row r="34" spans="1:16" s="14" customFormat="1" ht="12.75">
      <c r="A34" s="24" t="s">
        <v>493</v>
      </c>
      <c r="B34" s="25" t="s">
        <v>518</v>
      </c>
      <c r="C34">
        <v>239</v>
      </c>
      <c r="D34">
        <v>254125</v>
      </c>
      <c r="E34" s="27">
        <v>12700</v>
      </c>
      <c r="F34" s="28">
        <f t="shared" si="5"/>
        <v>4782.352362204724</v>
      </c>
      <c r="G34" s="29">
        <f t="shared" si="0"/>
        <v>0.00021323463052477722</v>
      </c>
      <c r="H34" s="30">
        <f t="shared" si="6"/>
        <v>20.00984251968504</v>
      </c>
      <c r="I34" s="30">
        <f t="shared" si="7"/>
        <v>2392.3523622047246</v>
      </c>
      <c r="J34" s="30">
        <f t="shared" si="8"/>
        <v>2392.3523622047246</v>
      </c>
      <c r="K34" s="30">
        <f t="shared" si="1"/>
        <v>0.00025995060356418176</v>
      </c>
      <c r="L34" s="36">
        <f t="shared" si="2"/>
        <v>17444.756084900375</v>
      </c>
      <c r="M34" s="37">
        <f t="shared" si="3"/>
        <v>6356.451491874886</v>
      </c>
      <c r="N34" s="38">
        <f t="shared" si="4"/>
        <v>23801.20757677526</v>
      </c>
      <c r="P34" s="35"/>
    </row>
    <row r="35" spans="1:16" s="14" customFormat="1" ht="12.75">
      <c r="A35" s="24" t="s">
        <v>490</v>
      </c>
      <c r="B35" s="25" t="s">
        <v>329</v>
      </c>
      <c r="C35">
        <v>8340</v>
      </c>
      <c r="D35">
        <v>26043270.16</v>
      </c>
      <c r="E35" s="27">
        <v>981150</v>
      </c>
      <c r="F35" s="28">
        <f t="shared" si="5"/>
        <v>221373.76867390308</v>
      </c>
      <c r="G35" s="29">
        <f t="shared" si="0"/>
        <v>0.009870572094209999</v>
      </c>
      <c r="H35" s="30">
        <f t="shared" si="6"/>
        <v>26.543617346990775</v>
      </c>
      <c r="I35" s="30">
        <f t="shared" si="7"/>
        <v>137973.76867390308</v>
      </c>
      <c r="J35" s="30">
        <f t="shared" si="8"/>
        <v>137973.76867390308</v>
      </c>
      <c r="K35" s="30">
        <f t="shared" si="1"/>
        <v>0.01499209105206913</v>
      </c>
      <c r="L35" s="36">
        <f t="shared" si="2"/>
        <v>807512.9362343879</v>
      </c>
      <c r="M35" s="37">
        <f t="shared" si="3"/>
        <v>366594.6461659985</v>
      </c>
      <c r="N35" s="38">
        <f t="shared" si="4"/>
        <v>1174107.5824003865</v>
      </c>
      <c r="P35" s="35"/>
    </row>
    <row r="36" spans="1:16" s="14" customFormat="1" ht="12.75">
      <c r="A36" s="24" t="s">
        <v>493</v>
      </c>
      <c r="B36" s="25" t="s">
        <v>398</v>
      </c>
      <c r="C36">
        <v>495</v>
      </c>
      <c r="D36">
        <v>1127993.15</v>
      </c>
      <c r="E36" s="27">
        <v>72050</v>
      </c>
      <c r="F36" s="28">
        <f t="shared" si="5"/>
        <v>7749.571259541985</v>
      </c>
      <c r="G36" s="29">
        <f t="shared" si="0"/>
        <v>0.00034553643042146206</v>
      </c>
      <c r="H36" s="30">
        <f t="shared" si="6"/>
        <v>15.65569951422623</v>
      </c>
      <c r="I36" s="30">
        <f t="shared" si="7"/>
        <v>2799.5712595419836</v>
      </c>
      <c r="J36" s="30">
        <f t="shared" si="8"/>
        <v>2799.5712595419836</v>
      </c>
      <c r="K36" s="30">
        <f t="shared" si="1"/>
        <v>0.000304198599728094</v>
      </c>
      <c r="L36" s="36">
        <f t="shared" si="2"/>
        <v>28268.385544669505</v>
      </c>
      <c r="M36" s="37">
        <f t="shared" si="3"/>
        <v>7438.427211000813</v>
      </c>
      <c r="N36" s="38">
        <f t="shared" si="4"/>
        <v>35706.81275567032</v>
      </c>
      <c r="P36" s="35"/>
    </row>
    <row r="37" spans="1:16" s="14" customFormat="1" ht="12.75">
      <c r="A37" s="24" t="s">
        <v>489</v>
      </c>
      <c r="B37" s="25" t="s">
        <v>311</v>
      </c>
      <c r="C37">
        <v>117</v>
      </c>
      <c r="D37">
        <v>469896.3</v>
      </c>
      <c r="E37" s="27">
        <v>67200</v>
      </c>
      <c r="F37" s="28">
        <f t="shared" si="5"/>
        <v>818.1230223214286</v>
      </c>
      <c r="G37" s="29">
        <f t="shared" si="0"/>
        <v>3.647831593657379E-05</v>
      </c>
      <c r="H37" s="30">
        <f t="shared" si="6"/>
        <v>6.992504464285714</v>
      </c>
      <c r="I37" s="30">
        <f t="shared" si="7"/>
        <v>-351.87697767857145</v>
      </c>
      <c r="J37" s="30">
        <f t="shared" si="8"/>
        <v>0</v>
      </c>
      <c r="K37" s="30">
        <f t="shared" si="1"/>
        <v>0</v>
      </c>
      <c r="L37" s="36">
        <f t="shared" si="2"/>
        <v>2984.2963234225754</v>
      </c>
      <c r="M37" s="37">
        <f t="shared" si="3"/>
        <v>0</v>
      </c>
      <c r="N37" s="38">
        <f t="shared" si="4"/>
        <v>2984.2963234225754</v>
      </c>
      <c r="P37" s="35"/>
    </row>
    <row r="38" spans="1:16" s="14" customFormat="1" ht="12.75">
      <c r="A38" s="24" t="s">
        <v>493</v>
      </c>
      <c r="B38" s="25" t="s">
        <v>399</v>
      </c>
      <c r="C38">
        <v>46</v>
      </c>
      <c r="D38">
        <v>222830</v>
      </c>
      <c r="E38" s="27">
        <v>52350</v>
      </c>
      <c r="F38" s="28">
        <f t="shared" si="5"/>
        <v>195.80095510983764</v>
      </c>
      <c r="G38" s="29">
        <f t="shared" si="0"/>
        <v>8.730336277437477E-06</v>
      </c>
      <c r="H38" s="30">
        <f t="shared" si="6"/>
        <v>4.2565425023877745</v>
      </c>
      <c r="I38" s="30">
        <f t="shared" si="7"/>
        <v>-264.1990448901624</v>
      </c>
      <c r="J38" s="30">
        <f t="shared" si="8"/>
        <v>0</v>
      </c>
      <c r="K38" s="30">
        <f t="shared" si="1"/>
        <v>0</v>
      </c>
      <c r="L38" s="36">
        <f t="shared" si="2"/>
        <v>714.2300785019874</v>
      </c>
      <c r="M38" s="37">
        <f t="shared" si="3"/>
        <v>0</v>
      </c>
      <c r="N38" s="38">
        <f t="shared" si="4"/>
        <v>714.2300785019874</v>
      </c>
      <c r="P38" s="35"/>
    </row>
    <row r="39" spans="1:16" s="14" customFormat="1" ht="12.75">
      <c r="A39" s="24" t="s">
        <v>492</v>
      </c>
      <c r="B39" s="25" t="s">
        <v>369</v>
      </c>
      <c r="C39">
        <v>6742</v>
      </c>
      <c r="D39">
        <v>16591358.97</v>
      </c>
      <c r="E39" s="27">
        <v>812650</v>
      </c>
      <c r="F39" s="28">
        <f t="shared" si="5"/>
        <v>137647.13243799916</v>
      </c>
      <c r="G39" s="29">
        <f t="shared" si="0"/>
        <v>0.0061373845348945775</v>
      </c>
      <c r="H39" s="30">
        <f t="shared" si="6"/>
        <v>20.416364941856887</v>
      </c>
      <c r="I39" s="30">
        <f t="shared" si="7"/>
        <v>70227.13243799913</v>
      </c>
      <c r="J39" s="30">
        <f t="shared" si="8"/>
        <v>70227.13243799913</v>
      </c>
      <c r="K39" s="30">
        <f t="shared" si="1"/>
        <v>0.00763080963834933</v>
      </c>
      <c r="L39" s="36">
        <f t="shared" si="2"/>
        <v>502100.3199479598</v>
      </c>
      <c r="M39" s="37">
        <f t="shared" si="3"/>
        <v>186592.64739088409</v>
      </c>
      <c r="N39" s="38">
        <f t="shared" si="4"/>
        <v>688692.9673388439</v>
      </c>
      <c r="P39" s="35"/>
    </row>
    <row r="40" spans="1:16" s="14" customFormat="1" ht="12.75">
      <c r="A40" s="24" t="s">
        <v>484</v>
      </c>
      <c r="B40" s="25" t="s">
        <v>156</v>
      </c>
      <c r="C40">
        <v>3228</v>
      </c>
      <c r="D40">
        <v>7987214.88</v>
      </c>
      <c r="E40" s="27">
        <v>633350</v>
      </c>
      <c r="F40" s="28">
        <f t="shared" si="5"/>
        <v>40708.50182780453</v>
      </c>
      <c r="G40" s="29">
        <f t="shared" si="0"/>
        <v>0.0018151030474189726</v>
      </c>
      <c r="H40" s="30">
        <f t="shared" si="6"/>
        <v>12.61106004578827</v>
      </c>
      <c r="I40" s="30">
        <f t="shared" si="7"/>
        <v>8428.501827804534</v>
      </c>
      <c r="J40" s="30">
        <f t="shared" si="8"/>
        <v>8428.501827804534</v>
      </c>
      <c r="K40" s="30">
        <f t="shared" si="1"/>
        <v>0.0009158325386735417</v>
      </c>
      <c r="L40" s="36">
        <f t="shared" si="2"/>
        <v>148493.84386230863</v>
      </c>
      <c r="M40" s="37">
        <f t="shared" si="3"/>
        <v>22394.428121886187</v>
      </c>
      <c r="N40" s="38">
        <f t="shared" si="4"/>
        <v>170888.2719841948</v>
      </c>
      <c r="P40" s="35"/>
    </row>
    <row r="41" spans="1:16" s="14" customFormat="1" ht="12.75">
      <c r="A41" s="24" t="s">
        <v>492</v>
      </c>
      <c r="B41" s="25" t="s">
        <v>370</v>
      </c>
      <c r="C41">
        <v>946</v>
      </c>
      <c r="D41">
        <v>1036661.26</v>
      </c>
      <c r="E41" s="27">
        <v>72750</v>
      </c>
      <c r="F41" s="28">
        <f t="shared" si="5"/>
        <v>13480.15878982818</v>
      </c>
      <c r="G41" s="29">
        <f t="shared" si="0"/>
        <v>0.0006010507928443793</v>
      </c>
      <c r="H41" s="30">
        <f t="shared" si="6"/>
        <v>14.249639312714777</v>
      </c>
      <c r="I41" s="30">
        <f t="shared" si="7"/>
        <v>4020.158789828179</v>
      </c>
      <c r="J41" s="30">
        <f t="shared" si="8"/>
        <v>4020.158789828179</v>
      </c>
      <c r="K41" s="30">
        <f t="shared" si="1"/>
        <v>0.00043682641418114665</v>
      </c>
      <c r="L41" s="36">
        <f t="shared" si="2"/>
        <v>49172.052635173786</v>
      </c>
      <c r="M41" s="37">
        <f t="shared" si="3"/>
        <v>10681.513618515406</v>
      </c>
      <c r="N41" s="38">
        <f t="shared" si="4"/>
        <v>59853.56625368919</v>
      </c>
      <c r="P41" s="35"/>
    </row>
    <row r="42" spans="1:16" s="14" customFormat="1" ht="12.75">
      <c r="A42" s="24" t="s">
        <v>484</v>
      </c>
      <c r="B42" s="25" t="s">
        <v>157</v>
      </c>
      <c r="C42">
        <v>2756</v>
      </c>
      <c r="D42">
        <v>2680232.54</v>
      </c>
      <c r="E42" s="27">
        <v>211150</v>
      </c>
      <c r="F42" s="28">
        <f t="shared" si="5"/>
        <v>34983.28619578499</v>
      </c>
      <c r="G42" s="29">
        <f t="shared" si="0"/>
        <v>0.0015598282061888389</v>
      </c>
      <c r="H42" s="30">
        <f t="shared" si="6"/>
        <v>12.693500071039546</v>
      </c>
      <c r="I42" s="30">
        <f t="shared" si="7"/>
        <v>7423.286195784989</v>
      </c>
      <c r="J42" s="30">
        <f t="shared" si="8"/>
        <v>7423.286195784989</v>
      </c>
      <c r="K42" s="30">
        <f t="shared" si="1"/>
        <v>0.0008066068182554934</v>
      </c>
      <c r="L42" s="36">
        <f t="shared" si="2"/>
        <v>127609.77203536443</v>
      </c>
      <c r="M42" s="37">
        <f t="shared" si="3"/>
        <v>19723.58226123792</v>
      </c>
      <c r="N42" s="38">
        <f t="shared" si="4"/>
        <v>147333.35429660234</v>
      </c>
      <c r="P42" s="35"/>
    </row>
    <row r="43" spans="1:16" s="14" customFormat="1" ht="12.75">
      <c r="A43" s="24" t="s">
        <v>494</v>
      </c>
      <c r="B43" s="25" t="s">
        <v>438</v>
      </c>
      <c r="C43">
        <v>7754</v>
      </c>
      <c r="D43">
        <v>10831916</v>
      </c>
      <c r="E43" s="27">
        <v>654300</v>
      </c>
      <c r="F43" s="28">
        <f t="shared" si="5"/>
        <v>128367.2270579245</v>
      </c>
      <c r="G43" s="29">
        <f t="shared" si="0"/>
        <v>0.005723613853615697</v>
      </c>
      <c r="H43" s="30">
        <f t="shared" si="6"/>
        <v>16.554968668806357</v>
      </c>
      <c r="I43" s="30">
        <f t="shared" si="7"/>
        <v>50827.22705792449</v>
      </c>
      <c r="J43" s="30">
        <f t="shared" si="8"/>
        <v>50827.22705792449</v>
      </c>
      <c r="K43" s="30">
        <f t="shared" si="1"/>
        <v>0.005522835415024252</v>
      </c>
      <c r="L43" s="36">
        <f t="shared" si="2"/>
        <v>468249.68043303164</v>
      </c>
      <c r="M43" s="37">
        <f t="shared" si="3"/>
        <v>135047.33180795555</v>
      </c>
      <c r="N43" s="38">
        <f t="shared" si="4"/>
        <v>603297.0122409872</v>
      </c>
      <c r="P43" s="35"/>
    </row>
    <row r="44" spans="1:16" s="14" customFormat="1" ht="14.25">
      <c r="A44" s="24" t="s">
        <v>487</v>
      </c>
      <c r="B44" s="25" t="s">
        <v>217</v>
      </c>
      <c r="C44">
        <v>2644</v>
      </c>
      <c r="D44" s="102">
        <v>5727046.949999999</v>
      </c>
      <c r="E44" s="27">
        <v>467750</v>
      </c>
      <c r="F44" s="28">
        <f t="shared" si="5"/>
        <v>32372.660899625862</v>
      </c>
      <c r="G44" s="29">
        <f t="shared" si="0"/>
        <v>0.0014434261349268848</v>
      </c>
      <c r="H44" s="30">
        <f t="shared" si="6"/>
        <v>12.243820309994653</v>
      </c>
      <c r="I44" s="30">
        <f t="shared" si="7"/>
        <v>5932.660899625864</v>
      </c>
      <c r="J44" s="30">
        <f t="shared" si="8"/>
        <v>5932.660899625864</v>
      </c>
      <c r="K44" s="30">
        <f t="shared" si="1"/>
        <v>0.000644636971527939</v>
      </c>
      <c r="L44" s="36">
        <f t="shared" si="2"/>
        <v>118086.90168384321</v>
      </c>
      <c r="M44" s="37">
        <f t="shared" si="3"/>
        <v>15763.008753217913</v>
      </c>
      <c r="N44" s="38">
        <f t="shared" si="4"/>
        <v>133849.91043706113</v>
      </c>
      <c r="P44" s="35"/>
    </row>
    <row r="45" spans="1:16" s="14" customFormat="1" ht="12.75">
      <c r="A45" s="24" t="s">
        <v>494</v>
      </c>
      <c r="B45" s="25" t="s">
        <v>439</v>
      </c>
      <c r="C45">
        <v>21640</v>
      </c>
      <c r="D45">
        <v>45775903</v>
      </c>
      <c r="E45" s="27">
        <v>2464750</v>
      </c>
      <c r="F45" s="28">
        <f t="shared" si="5"/>
        <v>401903.04936403286</v>
      </c>
      <c r="G45" s="29">
        <f t="shared" si="0"/>
        <v>0.01791997781577354</v>
      </c>
      <c r="H45" s="30">
        <f t="shared" si="6"/>
        <v>18.57222963789431</v>
      </c>
      <c r="I45" s="30">
        <f t="shared" si="7"/>
        <v>185503.04936403286</v>
      </c>
      <c r="J45" s="30">
        <f t="shared" si="8"/>
        <v>185503.04936403286</v>
      </c>
      <c r="K45" s="30">
        <f t="shared" si="1"/>
        <v>0.02015657492892763</v>
      </c>
      <c r="L45" s="36">
        <f t="shared" si="2"/>
        <v>1466035.9870892118</v>
      </c>
      <c r="M45" s="37">
        <f t="shared" si="3"/>
        <v>492879.3740863006</v>
      </c>
      <c r="N45" s="38">
        <f t="shared" si="4"/>
        <v>1958915.3611755124</v>
      </c>
      <c r="P45" s="35"/>
    </row>
    <row r="46" spans="1:16" s="14" customFormat="1" ht="12.75">
      <c r="A46" s="24" t="s">
        <v>491</v>
      </c>
      <c r="B46" s="25" t="s">
        <v>340</v>
      </c>
      <c r="C46">
        <v>854</v>
      </c>
      <c r="D46">
        <v>2090967.26</v>
      </c>
      <c r="E46" s="27">
        <v>78700</v>
      </c>
      <c r="F46" s="28">
        <f t="shared" si="5"/>
        <v>22689.784498602286</v>
      </c>
      <c r="G46" s="29">
        <f t="shared" si="0"/>
        <v>0.0010116878573154285</v>
      </c>
      <c r="H46" s="30">
        <f t="shared" si="6"/>
        <v>26.568834307496825</v>
      </c>
      <c r="I46" s="30">
        <f t="shared" si="7"/>
        <v>14149.784498602288</v>
      </c>
      <c r="J46" s="30">
        <f t="shared" si="8"/>
        <v>14149.784498602288</v>
      </c>
      <c r="K46" s="30">
        <f t="shared" si="1"/>
        <v>0.0015375013642743665</v>
      </c>
      <c r="L46" s="36">
        <f t="shared" si="2"/>
        <v>82766.33050405208</v>
      </c>
      <c r="M46" s="37">
        <f t="shared" si="3"/>
        <v>37595.807459968084</v>
      </c>
      <c r="N46" s="38">
        <f t="shared" si="4"/>
        <v>120362.13796402016</v>
      </c>
      <c r="P46" s="35"/>
    </row>
    <row r="47" spans="1:16" s="14" customFormat="1" ht="12.75">
      <c r="A47" s="39" t="s">
        <v>480</v>
      </c>
      <c r="B47" s="25" t="s">
        <v>17</v>
      </c>
      <c r="C47">
        <v>698</v>
      </c>
      <c r="D47">
        <v>642113.86</v>
      </c>
      <c r="E47" s="27">
        <v>39200</v>
      </c>
      <c r="F47" s="28">
        <f t="shared" si="5"/>
        <v>11433.558017346939</v>
      </c>
      <c r="G47" s="29">
        <f t="shared" si="0"/>
        <v>0.0005097973413001747</v>
      </c>
      <c r="H47" s="30">
        <f t="shared" si="6"/>
        <v>16.380455612244898</v>
      </c>
      <c r="I47" s="30">
        <f t="shared" si="7"/>
        <v>4453.558017346939</v>
      </c>
      <c r="J47" s="30">
        <f t="shared" si="8"/>
        <v>4453.558017346939</v>
      </c>
      <c r="K47" s="30">
        <f t="shared" si="1"/>
        <v>0.00048391913871355006</v>
      </c>
      <c r="L47" s="36">
        <f t="shared" si="2"/>
        <v>41706.59451434125</v>
      </c>
      <c r="M47" s="37">
        <f t="shared" si="3"/>
        <v>11833.050160482084</v>
      </c>
      <c r="N47" s="38">
        <f t="shared" si="4"/>
        <v>53539.64467482333</v>
      </c>
      <c r="P47" s="35"/>
    </row>
    <row r="48" spans="1:16" s="14" customFormat="1" ht="12.75">
      <c r="A48" s="24" t="s">
        <v>483</v>
      </c>
      <c r="B48" s="25" t="s">
        <v>120</v>
      </c>
      <c r="C48">
        <v>2620</v>
      </c>
      <c r="D48">
        <v>6409437</v>
      </c>
      <c r="E48" s="27">
        <v>698450</v>
      </c>
      <c r="F48" s="28">
        <f t="shared" si="5"/>
        <v>24042.844784880806</v>
      </c>
      <c r="G48" s="29">
        <f t="shared" si="0"/>
        <v>0.0010720178556866357</v>
      </c>
      <c r="H48" s="30">
        <f t="shared" si="6"/>
        <v>9.176658314840003</v>
      </c>
      <c r="I48" s="30">
        <f t="shared" si="7"/>
        <v>-2157.1552151191927</v>
      </c>
      <c r="J48" s="30">
        <f t="shared" si="8"/>
        <v>0</v>
      </c>
      <c r="K48" s="30">
        <f t="shared" si="1"/>
        <v>0</v>
      </c>
      <c r="L48" s="36">
        <f t="shared" si="2"/>
        <v>87701.93643071629</v>
      </c>
      <c r="M48" s="37">
        <f t="shared" si="3"/>
        <v>0</v>
      </c>
      <c r="N48" s="38">
        <f t="shared" si="4"/>
        <v>87701.93643071629</v>
      </c>
      <c r="P48" s="35"/>
    </row>
    <row r="49" spans="1:16" s="14" customFormat="1" ht="12.75">
      <c r="A49" s="24" t="s">
        <v>486</v>
      </c>
      <c r="B49" s="25" t="s">
        <v>200</v>
      </c>
      <c r="C49">
        <v>3068</v>
      </c>
      <c r="D49">
        <v>9099890.52</v>
      </c>
      <c r="E49" s="27">
        <v>943500</v>
      </c>
      <c r="F49" s="28">
        <f t="shared" si="5"/>
        <v>29590.317027408582</v>
      </c>
      <c r="G49" s="29">
        <f t="shared" si="0"/>
        <v>0.0013193675079896563</v>
      </c>
      <c r="H49" s="30">
        <f t="shared" si="6"/>
        <v>9.644823020667726</v>
      </c>
      <c r="I49" s="30">
        <f t="shared" si="7"/>
        <v>-1089.682972591417</v>
      </c>
      <c r="J49" s="30">
        <f t="shared" si="8"/>
        <v>0</v>
      </c>
      <c r="K49" s="30">
        <f t="shared" si="1"/>
        <v>0</v>
      </c>
      <c r="L49" s="36">
        <f t="shared" si="2"/>
        <v>107937.64740079593</v>
      </c>
      <c r="M49" s="37">
        <f t="shared" si="3"/>
        <v>0</v>
      </c>
      <c r="N49" s="38">
        <f t="shared" si="4"/>
        <v>107937.64740079593</v>
      </c>
      <c r="P49" s="35"/>
    </row>
    <row r="50" spans="1:16" s="14" customFormat="1" ht="12.75">
      <c r="A50" s="24" t="s">
        <v>486</v>
      </c>
      <c r="B50" s="25" t="s">
        <v>201</v>
      </c>
      <c r="C50">
        <v>2183</v>
      </c>
      <c r="D50">
        <v>6891103.92</v>
      </c>
      <c r="E50" s="27">
        <v>750100</v>
      </c>
      <c r="F50" s="28">
        <f t="shared" si="5"/>
        <v>20055.032472150382</v>
      </c>
      <c r="G50" s="29">
        <f t="shared" si="0"/>
        <v>0.0008942100279264888</v>
      </c>
      <c r="H50" s="30">
        <f t="shared" si="6"/>
        <v>9.186913638181576</v>
      </c>
      <c r="I50" s="30">
        <f t="shared" si="7"/>
        <v>-1774.9675278496202</v>
      </c>
      <c r="J50" s="30">
        <f t="shared" si="8"/>
        <v>0</v>
      </c>
      <c r="K50" s="30">
        <f t="shared" si="1"/>
        <v>0</v>
      </c>
      <c r="L50" s="36">
        <f t="shared" si="2"/>
        <v>73155.4522239621</v>
      </c>
      <c r="M50" s="37">
        <f t="shared" si="3"/>
        <v>0</v>
      </c>
      <c r="N50" s="38">
        <f t="shared" si="4"/>
        <v>73155.4522239621</v>
      </c>
      <c r="P50" s="35"/>
    </row>
    <row r="51" spans="1:16" s="14" customFormat="1" ht="12.75">
      <c r="A51" s="24" t="s">
        <v>490</v>
      </c>
      <c r="B51" s="25" t="s">
        <v>330</v>
      </c>
      <c r="C51">
        <v>3186</v>
      </c>
      <c r="D51">
        <v>3357584</v>
      </c>
      <c r="E51" s="27">
        <v>238700</v>
      </c>
      <c r="F51" s="28">
        <f t="shared" si="5"/>
        <v>44814.67374947633</v>
      </c>
      <c r="G51" s="29">
        <f t="shared" si="0"/>
        <v>0.0019981882712323948</v>
      </c>
      <c r="H51" s="30">
        <f t="shared" si="6"/>
        <v>14.066124842899036</v>
      </c>
      <c r="I51" s="30">
        <f t="shared" si="7"/>
        <v>12954.67374947633</v>
      </c>
      <c r="J51" s="30">
        <f t="shared" si="8"/>
        <v>12954.67374947633</v>
      </c>
      <c r="K51" s="30">
        <f t="shared" si="1"/>
        <v>0.001407641831260162</v>
      </c>
      <c r="L51" s="36">
        <f t="shared" si="2"/>
        <v>163472.07260645917</v>
      </c>
      <c r="M51" s="37">
        <f t="shared" si="3"/>
        <v>34420.41255399506</v>
      </c>
      <c r="N51" s="38">
        <f t="shared" si="4"/>
        <v>197892.48516045423</v>
      </c>
      <c r="P51" s="35"/>
    </row>
    <row r="52" spans="1:16" s="14" customFormat="1" ht="12.75">
      <c r="A52" s="24" t="s">
        <v>490</v>
      </c>
      <c r="B52" s="25" t="s">
        <v>331</v>
      </c>
      <c r="C52">
        <v>2989</v>
      </c>
      <c r="D52">
        <v>4507027.89</v>
      </c>
      <c r="E52" s="27">
        <v>279050</v>
      </c>
      <c r="F52" s="28">
        <f t="shared" si="5"/>
        <v>48276.317373983155</v>
      </c>
      <c r="G52" s="29">
        <f t="shared" si="0"/>
        <v>0.0021525353881687703</v>
      </c>
      <c r="H52" s="30">
        <f t="shared" si="6"/>
        <v>16.151327324852176</v>
      </c>
      <c r="I52" s="30">
        <f t="shared" si="7"/>
        <v>18386.317373983155</v>
      </c>
      <c r="J52" s="30">
        <f t="shared" si="8"/>
        <v>18386.317373983155</v>
      </c>
      <c r="K52" s="30">
        <f t="shared" si="1"/>
        <v>0.0019978387691539042</v>
      </c>
      <c r="L52" s="36">
        <f t="shared" si="2"/>
        <v>176099.23265422543</v>
      </c>
      <c r="M52" s="37">
        <f t="shared" si="3"/>
        <v>48852.22442493156</v>
      </c>
      <c r="N52" s="38">
        <f t="shared" si="4"/>
        <v>224951.457079157</v>
      </c>
      <c r="P52" s="35"/>
    </row>
    <row r="53" spans="1:16" s="14" customFormat="1" ht="12.75">
      <c r="A53" s="24" t="s">
        <v>489</v>
      </c>
      <c r="B53" s="25" t="s">
        <v>312</v>
      </c>
      <c r="C53">
        <v>110</v>
      </c>
      <c r="D53">
        <v>318949</v>
      </c>
      <c r="E53" s="27">
        <v>90000</v>
      </c>
      <c r="F53" s="28">
        <f t="shared" si="5"/>
        <v>389.82655555555556</v>
      </c>
      <c r="G53" s="29">
        <f t="shared" si="0"/>
        <v>1.7381513373956825E-05</v>
      </c>
      <c r="H53" s="30">
        <f t="shared" si="6"/>
        <v>3.543877777777778</v>
      </c>
      <c r="I53" s="30">
        <f t="shared" si="7"/>
        <v>-710.1734444444444</v>
      </c>
      <c r="J53" s="30">
        <f t="shared" si="8"/>
        <v>0</v>
      </c>
      <c r="K53" s="30">
        <f t="shared" si="1"/>
        <v>0</v>
      </c>
      <c r="L53" s="36">
        <f t="shared" si="2"/>
        <v>1421.9841329191495</v>
      </c>
      <c r="M53" s="37">
        <f t="shared" si="3"/>
        <v>0</v>
      </c>
      <c r="N53" s="38">
        <f t="shared" si="4"/>
        <v>1421.9841329191495</v>
      </c>
      <c r="P53" s="35"/>
    </row>
    <row r="54" spans="1:16" s="14" customFormat="1" ht="12.75">
      <c r="A54" s="24" t="s">
        <v>488</v>
      </c>
      <c r="B54" s="25" t="s">
        <v>254</v>
      </c>
      <c r="C54">
        <v>1312</v>
      </c>
      <c r="D54">
        <v>1216714.56</v>
      </c>
      <c r="E54" s="27">
        <v>66700</v>
      </c>
      <c r="F54" s="28">
        <f t="shared" si="5"/>
        <v>23932.976052773614</v>
      </c>
      <c r="G54" s="29">
        <f t="shared" si="0"/>
        <v>0.001067119049257763</v>
      </c>
      <c r="H54" s="30">
        <f t="shared" si="6"/>
        <v>18.241597601199402</v>
      </c>
      <c r="I54" s="30">
        <f t="shared" si="7"/>
        <v>10812.976052773614</v>
      </c>
      <c r="J54" s="30">
        <f t="shared" si="8"/>
        <v>10812.976052773614</v>
      </c>
      <c r="K54" s="30">
        <f t="shared" si="1"/>
        <v>0.001174927111762564</v>
      </c>
      <c r="L54" s="36">
        <f t="shared" si="2"/>
        <v>87301.16436546354</v>
      </c>
      <c r="M54" s="37">
        <f t="shared" si="3"/>
        <v>28729.947497750134</v>
      </c>
      <c r="N54" s="38">
        <f t="shared" si="4"/>
        <v>116031.11186321368</v>
      </c>
      <c r="P54" s="35"/>
    </row>
    <row r="55" spans="1:16" s="14" customFormat="1" ht="12.75">
      <c r="A55" s="24" t="s">
        <v>488</v>
      </c>
      <c r="B55" s="25" t="s">
        <v>255</v>
      </c>
      <c r="C55">
        <v>1464</v>
      </c>
      <c r="D55">
        <v>1645703.36</v>
      </c>
      <c r="E55" s="27">
        <v>113850</v>
      </c>
      <c r="F55" s="28">
        <f t="shared" si="5"/>
        <v>21162.1407030303</v>
      </c>
      <c r="G55" s="29">
        <f t="shared" si="0"/>
        <v>0.0009435735621629721</v>
      </c>
      <c r="H55" s="30">
        <f t="shared" si="6"/>
        <v>14.455014141414143</v>
      </c>
      <c r="I55" s="30">
        <f t="shared" si="7"/>
        <v>6522.140703030305</v>
      </c>
      <c r="J55" s="30">
        <f t="shared" si="8"/>
        <v>6522.140703030305</v>
      </c>
      <c r="K55" s="30">
        <f t="shared" si="1"/>
        <v>0.0007086892545882245</v>
      </c>
      <c r="L55" s="36">
        <f t="shared" si="2"/>
        <v>77193.89012743396</v>
      </c>
      <c r="M55" s="37">
        <f t="shared" si="3"/>
        <v>17329.249510631736</v>
      </c>
      <c r="N55" s="38">
        <f t="shared" si="4"/>
        <v>94523.1396380657</v>
      </c>
      <c r="P55" s="35"/>
    </row>
    <row r="56" spans="1:16" s="14" customFormat="1" ht="12.75">
      <c r="A56" s="24" t="s">
        <v>486</v>
      </c>
      <c r="B56" s="25" t="s">
        <v>202</v>
      </c>
      <c r="C56">
        <v>786</v>
      </c>
      <c r="D56">
        <v>2216506</v>
      </c>
      <c r="E56" s="27">
        <v>198550</v>
      </c>
      <c r="F56" s="28">
        <f t="shared" si="5"/>
        <v>8774.483585998489</v>
      </c>
      <c r="G56" s="29">
        <f t="shared" si="0"/>
        <v>0.00039123502908170165</v>
      </c>
      <c r="H56" s="30">
        <f t="shared" si="6"/>
        <v>11.163465122135483</v>
      </c>
      <c r="I56" s="30">
        <f t="shared" si="7"/>
        <v>914.4835859984893</v>
      </c>
      <c r="J56" s="30">
        <f t="shared" si="8"/>
        <v>914.4835859984893</v>
      </c>
      <c r="K56" s="30">
        <f t="shared" si="1"/>
        <v>9.936686747547841E-05</v>
      </c>
      <c r="L56" s="36">
        <f t="shared" si="2"/>
        <v>32006.99453650023</v>
      </c>
      <c r="M56" s="37">
        <f t="shared" si="3"/>
        <v>2429.7719041513665</v>
      </c>
      <c r="N56" s="38">
        <f t="shared" si="4"/>
        <v>34436.7664406516</v>
      </c>
      <c r="P56" s="35"/>
    </row>
    <row r="57" spans="1:16" s="14" customFormat="1" ht="12.75">
      <c r="A57" s="24" t="s">
        <v>488</v>
      </c>
      <c r="B57" s="25" t="s">
        <v>256</v>
      </c>
      <c r="C57">
        <v>9134</v>
      </c>
      <c r="D57">
        <v>16922057.4</v>
      </c>
      <c r="E57" s="27">
        <v>732700</v>
      </c>
      <c r="F57" s="28">
        <f t="shared" si="5"/>
        <v>210954.1043968882</v>
      </c>
      <c r="G57" s="29">
        <f t="shared" si="0"/>
        <v>0.009405982056917726</v>
      </c>
      <c r="H57" s="30">
        <f t="shared" si="6"/>
        <v>23.095478913607206</v>
      </c>
      <c r="I57" s="30">
        <f t="shared" si="7"/>
        <v>119614.10439688821</v>
      </c>
      <c r="J57" s="30">
        <f t="shared" si="8"/>
        <v>119614.10439688821</v>
      </c>
      <c r="K57" s="30">
        <f t="shared" si="1"/>
        <v>0.012997148381647679</v>
      </c>
      <c r="L57" s="36">
        <f t="shared" si="2"/>
        <v>769504.7578250337</v>
      </c>
      <c r="M57" s="37">
        <f t="shared" si="3"/>
        <v>317813.2386995818</v>
      </c>
      <c r="N57" s="38">
        <f t="shared" si="4"/>
        <v>1087317.9965246157</v>
      </c>
      <c r="P57" s="35"/>
    </row>
    <row r="58" spans="1:16" s="14" customFormat="1" ht="12.75">
      <c r="A58" s="39" t="s">
        <v>480</v>
      </c>
      <c r="B58" s="25" t="s">
        <v>18</v>
      </c>
      <c r="C58">
        <v>578</v>
      </c>
      <c r="D58">
        <v>574037.3</v>
      </c>
      <c r="E58" s="27">
        <v>35950</v>
      </c>
      <c r="F58" s="28">
        <f t="shared" si="5"/>
        <v>9229.306242002782</v>
      </c>
      <c r="G58" s="29">
        <f t="shared" si="0"/>
        <v>0.00041151457639691927</v>
      </c>
      <c r="H58" s="30">
        <f t="shared" si="6"/>
        <v>15.967657858136302</v>
      </c>
      <c r="I58" s="30">
        <f t="shared" si="7"/>
        <v>3449.3062420027827</v>
      </c>
      <c r="J58" s="30">
        <f t="shared" si="8"/>
        <v>3449.3062420027827</v>
      </c>
      <c r="K58" s="30">
        <f t="shared" si="1"/>
        <v>0.00037479814999325444</v>
      </c>
      <c r="L58" s="36">
        <f t="shared" si="2"/>
        <v>33666.067246948456</v>
      </c>
      <c r="M58" s="37">
        <f t="shared" si="3"/>
        <v>9164.765255443459</v>
      </c>
      <c r="N58" s="38">
        <f t="shared" si="4"/>
        <v>42830.83250239192</v>
      </c>
      <c r="P58" s="35"/>
    </row>
    <row r="59" spans="1:16" s="14" customFormat="1" ht="12.75">
      <c r="A59" s="24" t="s">
        <v>481</v>
      </c>
      <c r="B59" s="25" t="s">
        <v>74</v>
      </c>
      <c r="C59">
        <v>5237</v>
      </c>
      <c r="D59">
        <v>14932577</v>
      </c>
      <c r="E59" s="27">
        <v>1062850</v>
      </c>
      <c r="F59" s="28">
        <f t="shared" si="5"/>
        <v>73577.5563334431</v>
      </c>
      <c r="G59" s="29">
        <f t="shared" si="0"/>
        <v>0.0032806622873862786</v>
      </c>
      <c r="H59" s="30">
        <f t="shared" si="6"/>
        <v>14.049562026626523</v>
      </c>
      <c r="I59" s="30">
        <f t="shared" si="7"/>
        <v>21207.556333443103</v>
      </c>
      <c r="J59" s="30">
        <f t="shared" si="8"/>
        <v>21207.556333443103</v>
      </c>
      <c r="K59" s="30">
        <f t="shared" si="1"/>
        <v>0.0023043917593808675</v>
      </c>
      <c r="L59" s="36">
        <f t="shared" si="2"/>
        <v>268391.45808323554</v>
      </c>
      <c r="M59" s="37">
        <f t="shared" si="3"/>
        <v>56348.22245436403</v>
      </c>
      <c r="N59" s="38">
        <f t="shared" si="4"/>
        <v>324739.6805375996</v>
      </c>
      <c r="P59" s="35"/>
    </row>
    <row r="60" spans="1:16" s="14" customFormat="1" ht="12.75">
      <c r="A60" s="24" t="s">
        <v>491</v>
      </c>
      <c r="B60" s="25" t="s">
        <v>341</v>
      </c>
      <c r="C60">
        <v>65</v>
      </c>
      <c r="D60">
        <v>314386.08</v>
      </c>
      <c r="E60" s="27">
        <v>13450</v>
      </c>
      <c r="F60" s="28">
        <f t="shared" si="5"/>
        <v>1519.3379330855018</v>
      </c>
      <c r="G60" s="29">
        <f t="shared" si="0"/>
        <v>6.774395491310241E-05</v>
      </c>
      <c r="H60" s="30">
        <f t="shared" si="6"/>
        <v>23.374429739776954</v>
      </c>
      <c r="I60" s="30">
        <f t="shared" si="7"/>
        <v>869.337933085502</v>
      </c>
      <c r="J60" s="30">
        <f t="shared" si="8"/>
        <v>869.337933085502</v>
      </c>
      <c r="K60" s="30">
        <f t="shared" si="1"/>
        <v>9.44613861975387E-05</v>
      </c>
      <c r="L60" s="36">
        <f t="shared" si="2"/>
        <v>5542.142787863161</v>
      </c>
      <c r="M60" s="37">
        <f t="shared" si="3"/>
        <v>2309.82044660522</v>
      </c>
      <c r="N60" s="38">
        <f t="shared" si="4"/>
        <v>7851.963234468381</v>
      </c>
      <c r="P60" s="35"/>
    </row>
    <row r="61" spans="1:16" s="14" customFormat="1" ht="12.75">
      <c r="A61" s="24" t="s">
        <v>486</v>
      </c>
      <c r="B61" s="25" t="s">
        <v>203</v>
      </c>
      <c r="C61">
        <v>2659</v>
      </c>
      <c r="D61">
        <v>6522493</v>
      </c>
      <c r="E61" s="27">
        <v>1031550</v>
      </c>
      <c r="F61" s="28">
        <f t="shared" si="5"/>
        <v>16812.863057534778</v>
      </c>
      <c r="G61" s="29">
        <f t="shared" si="0"/>
        <v>0.0007496487859134528</v>
      </c>
      <c r="H61" s="30">
        <f t="shared" si="6"/>
        <v>6.323002278125151</v>
      </c>
      <c r="I61" s="30">
        <f t="shared" si="7"/>
        <v>-9777.136942465224</v>
      </c>
      <c r="J61" s="30">
        <f t="shared" si="8"/>
        <v>0</v>
      </c>
      <c r="K61" s="30">
        <f t="shared" si="1"/>
        <v>0</v>
      </c>
      <c r="L61" s="36">
        <f t="shared" si="2"/>
        <v>61328.87602458328</v>
      </c>
      <c r="M61" s="37">
        <f t="shared" si="3"/>
        <v>0</v>
      </c>
      <c r="N61" s="38">
        <f t="shared" si="4"/>
        <v>61328.87602458328</v>
      </c>
      <c r="P61" s="35"/>
    </row>
    <row r="62" spans="1:16" s="14" customFormat="1" ht="12.75">
      <c r="A62" s="24" t="s">
        <v>483</v>
      </c>
      <c r="B62" s="25" t="s">
        <v>121</v>
      </c>
      <c r="C62">
        <v>813</v>
      </c>
      <c r="D62">
        <v>2431254.05</v>
      </c>
      <c r="E62" s="27">
        <v>361200</v>
      </c>
      <c r="F62" s="28">
        <f t="shared" si="5"/>
        <v>5472.340926495016</v>
      </c>
      <c r="G62" s="29">
        <f t="shared" si="0"/>
        <v>0.0002439997112694619</v>
      </c>
      <c r="H62" s="30">
        <f t="shared" si="6"/>
        <v>6.7310466500553705</v>
      </c>
      <c r="I62" s="30">
        <f t="shared" si="7"/>
        <v>-2657.6590735049836</v>
      </c>
      <c r="J62" s="30">
        <f t="shared" si="8"/>
        <v>0</v>
      </c>
      <c r="K62" s="30">
        <f t="shared" si="1"/>
        <v>0</v>
      </c>
      <c r="L62" s="36">
        <f t="shared" si="2"/>
        <v>19961.65180771275</v>
      </c>
      <c r="M62" s="37">
        <f t="shared" si="3"/>
        <v>0</v>
      </c>
      <c r="N62" s="38">
        <f t="shared" si="4"/>
        <v>19961.65180771275</v>
      </c>
      <c r="P62" s="35"/>
    </row>
    <row r="63" spans="1:16" s="14" customFormat="1" ht="12.75">
      <c r="A63" s="24" t="s">
        <v>492</v>
      </c>
      <c r="B63" s="25" t="s">
        <v>371</v>
      </c>
      <c r="C63">
        <v>1138</v>
      </c>
      <c r="D63">
        <v>1187598.76</v>
      </c>
      <c r="E63" s="27">
        <v>72950</v>
      </c>
      <c r="F63" s="28">
        <f t="shared" si="5"/>
        <v>18526.21506346813</v>
      </c>
      <c r="G63" s="29">
        <f t="shared" si="0"/>
        <v>0.0008260434039327021</v>
      </c>
      <c r="H63" s="30">
        <f t="shared" si="6"/>
        <v>16.279626593557232</v>
      </c>
      <c r="I63" s="30">
        <f t="shared" si="7"/>
        <v>7146.21506346813</v>
      </c>
      <c r="J63" s="30">
        <f t="shared" si="8"/>
        <v>7146.21506346813</v>
      </c>
      <c r="K63" s="30">
        <f t="shared" si="1"/>
        <v>0.0007765005474511362</v>
      </c>
      <c r="L63" s="36">
        <f t="shared" si="2"/>
        <v>67578.7308172366</v>
      </c>
      <c r="M63" s="37">
        <f t="shared" si="3"/>
        <v>18987.40759056863</v>
      </c>
      <c r="N63" s="38">
        <f t="shared" si="4"/>
        <v>86566.13840780524</v>
      </c>
      <c r="P63" s="35"/>
    </row>
    <row r="64" spans="1:16" s="14" customFormat="1" ht="12.75">
      <c r="A64" s="24" t="s">
        <v>483</v>
      </c>
      <c r="B64" s="25" t="s">
        <v>122</v>
      </c>
      <c r="C64">
        <v>909</v>
      </c>
      <c r="D64">
        <v>2490890.58</v>
      </c>
      <c r="E64" s="27">
        <v>448150</v>
      </c>
      <c r="F64" s="28">
        <f t="shared" si="5"/>
        <v>5052.369825326342</v>
      </c>
      <c r="G64" s="29">
        <f t="shared" si="0"/>
        <v>0.00022527411854724323</v>
      </c>
      <c r="H64" s="30">
        <f t="shared" si="6"/>
        <v>5.558162624121388</v>
      </c>
      <c r="I64" s="30">
        <f t="shared" si="7"/>
        <v>-4037.6301746736585</v>
      </c>
      <c r="J64" s="30">
        <f t="shared" si="8"/>
        <v>0</v>
      </c>
      <c r="K64" s="30">
        <f t="shared" si="1"/>
        <v>0</v>
      </c>
      <c r="L64" s="36">
        <f t="shared" si="2"/>
        <v>18429.70834815198</v>
      </c>
      <c r="M64" s="37">
        <f t="shared" si="3"/>
        <v>0</v>
      </c>
      <c r="N64" s="38">
        <f t="shared" si="4"/>
        <v>18429.70834815198</v>
      </c>
      <c r="P64" s="35"/>
    </row>
    <row r="65" spans="1:16" s="14" customFormat="1" ht="14.25">
      <c r="A65" s="24" t="s">
        <v>487</v>
      </c>
      <c r="B65" s="25" t="s">
        <v>218</v>
      </c>
      <c r="C65">
        <v>1630</v>
      </c>
      <c r="D65" s="102">
        <v>3049042</v>
      </c>
      <c r="E65" s="27">
        <v>189300</v>
      </c>
      <c r="F65" s="28">
        <f t="shared" si="5"/>
        <v>26254.297200211306</v>
      </c>
      <c r="G65" s="29">
        <f t="shared" si="0"/>
        <v>0.0011706216813756175</v>
      </c>
      <c r="H65" s="30">
        <f t="shared" si="6"/>
        <v>16.10693079767565</v>
      </c>
      <c r="I65" s="30">
        <f t="shared" si="7"/>
        <v>9954.297200211307</v>
      </c>
      <c r="J65" s="30">
        <f t="shared" si="8"/>
        <v>9954.297200211307</v>
      </c>
      <c r="K65" s="30">
        <f t="shared" si="1"/>
        <v>0.001081623930543196</v>
      </c>
      <c r="L65" s="36">
        <f t="shared" si="2"/>
        <v>95768.7297276074</v>
      </c>
      <c r="M65" s="37">
        <f t="shared" si="3"/>
        <v>26448.448100069014</v>
      </c>
      <c r="N65" s="38">
        <f t="shared" si="4"/>
        <v>122217.17782767641</v>
      </c>
      <c r="P65" s="35"/>
    </row>
    <row r="66" spans="1:16" s="14" customFormat="1" ht="12.75">
      <c r="A66" s="24" t="s">
        <v>489</v>
      </c>
      <c r="B66" s="25" t="s">
        <v>313</v>
      </c>
      <c r="C66">
        <v>1161</v>
      </c>
      <c r="D66">
        <v>1147960.77</v>
      </c>
      <c r="E66" s="27">
        <v>53450</v>
      </c>
      <c r="F66" s="28">
        <f t="shared" si="5"/>
        <v>24935.12542507016</v>
      </c>
      <c r="G66" s="29">
        <f t="shared" si="0"/>
        <v>0.0011118026975855447</v>
      </c>
      <c r="H66" s="30">
        <f t="shared" si="6"/>
        <v>21.477282881197382</v>
      </c>
      <c r="I66" s="30">
        <f t="shared" si="7"/>
        <v>13325.12542507016</v>
      </c>
      <c r="J66" s="30">
        <f t="shared" si="8"/>
        <v>13325.12542507016</v>
      </c>
      <c r="K66" s="30">
        <f t="shared" si="1"/>
        <v>0.0014478947380574</v>
      </c>
      <c r="L66" s="36">
        <f t="shared" si="2"/>
        <v>90956.74012322508</v>
      </c>
      <c r="M66" s="37">
        <f t="shared" si="3"/>
        <v>35404.698206559166</v>
      </c>
      <c r="N66" s="38">
        <f t="shared" si="4"/>
        <v>126361.43832978426</v>
      </c>
      <c r="P66" s="35"/>
    </row>
    <row r="67" spans="1:16" s="14" customFormat="1" ht="12.75">
      <c r="A67" s="24" t="s">
        <v>481</v>
      </c>
      <c r="B67" s="25" t="s">
        <v>75</v>
      </c>
      <c r="C67">
        <v>20814</v>
      </c>
      <c r="D67">
        <v>42257677</v>
      </c>
      <c r="E67" s="27">
        <v>2319900</v>
      </c>
      <c r="F67" s="28">
        <f t="shared" si="5"/>
        <v>379133.27689900424</v>
      </c>
      <c r="G67" s="29">
        <f t="shared" si="0"/>
        <v>0.016904723470007335</v>
      </c>
      <c r="H67" s="30">
        <f t="shared" si="6"/>
        <v>18.21530109056425</v>
      </c>
      <c r="I67" s="30">
        <f t="shared" si="7"/>
        <v>170993.2768990043</v>
      </c>
      <c r="J67" s="30">
        <f t="shared" si="8"/>
        <v>170993.2768990043</v>
      </c>
      <c r="K67" s="30">
        <f t="shared" si="1"/>
        <v>0.018579957633979023</v>
      </c>
      <c r="L67" s="36">
        <f t="shared" si="2"/>
        <v>1382977.8816471477</v>
      </c>
      <c r="M67" s="37">
        <f t="shared" si="3"/>
        <v>454327.0829233472</v>
      </c>
      <c r="N67" s="38">
        <f t="shared" si="4"/>
        <v>1837304.9645704948</v>
      </c>
      <c r="P67" s="35"/>
    </row>
    <row r="68" spans="1:16" s="14" customFormat="1" ht="14.25">
      <c r="A68" s="24" t="s">
        <v>487</v>
      </c>
      <c r="B68" s="25" t="s">
        <v>219</v>
      </c>
      <c r="C68">
        <v>2029</v>
      </c>
      <c r="D68" s="102">
        <v>2327139.47</v>
      </c>
      <c r="E68" s="27">
        <v>128050</v>
      </c>
      <c r="F68" s="28">
        <f t="shared" si="5"/>
        <v>36874.39269527528</v>
      </c>
      <c r="G68" s="29">
        <f t="shared" si="0"/>
        <v>0.0016441485082411774</v>
      </c>
      <c r="H68" s="30">
        <f t="shared" si="6"/>
        <v>18.173678016399844</v>
      </c>
      <c r="I68" s="30">
        <f t="shared" si="7"/>
        <v>16584.392695275284</v>
      </c>
      <c r="J68" s="30">
        <f t="shared" si="8"/>
        <v>16584.392695275284</v>
      </c>
      <c r="K68" s="30">
        <f t="shared" si="1"/>
        <v>0.0018020434443483098</v>
      </c>
      <c r="L68" s="36">
        <f t="shared" si="2"/>
        <v>134508.0281895741</v>
      </c>
      <c r="M68" s="37">
        <f t="shared" si="3"/>
        <v>44064.53219649107</v>
      </c>
      <c r="N68" s="38">
        <f t="shared" si="4"/>
        <v>178572.56038606516</v>
      </c>
      <c r="P68" s="35"/>
    </row>
    <row r="69" spans="1:16" s="14" customFormat="1" ht="12.75">
      <c r="A69" s="24" t="s">
        <v>483</v>
      </c>
      <c r="B69" s="25" t="s">
        <v>123</v>
      </c>
      <c r="C69">
        <v>4933</v>
      </c>
      <c r="D69">
        <v>7004603.41</v>
      </c>
      <c r="E69" s="27">
        <v>440750</v>
      </c>
      <c r="F69" s="28">
        <f t="shared" si="5"/>
        <v>78397.52381515598</v>
      </c>
      <c r="G69" s="29">
        <f t="shared" si="0"/>
        <v>0.0034955740938075568</v>
      </c>
      <c r="H69" s="30">
        <f t="shared" si="6"/>
        <v>15.89246377765173</v>
      </c>
      <c r="I69" s="30">
        <f t="shared" si="7"/>
        <v>29067.52381515599</v>
      </c>
      <c r="J69" s="30">
        <f t="shared" si="8"/>
        <v>29067.52381515599</v>
      </c>
      <c r="K69" s="30">
        <f t="shared" si="1"/>
        <v>0.0031584479273373085</v>
      </c>
      <c r="L69" s="36">
        <f t="shared" si="2"/>
        <v>285973.4241717546</v>
      </c>
      <c r="M69" s="37">
        <f t="shared" si="3"/>
        <v>77232.06164734096</v>
      </c>
      <c r="N69" s="38">
        <f t="shared" si="4"/>
        <v>363205.4858190956</v>
      </c>
      <c r="P69" s="35"/>
    </row>
    <row r="70" spans="1:16" s="14" customFormat="1" ht="12.75">
      <c r="A70" s="24" t="s">
        <v>488</v>
      </c>
      <c r="B70" s="25" t="s">
        <v>257</v>
      </c>
      <c r="C70">
        <v>413</v>
      </c>
      <c r="D70">
        <v>1287948.21</v>
      </c>
      <c r="E70" s="27">
        <v>37150</v>
      </c>
      <c r="F70" s="28">
        <f t="shared" si="5"/>
        <v>14318.239858142664</v>
      </c>
      <c r="G70" s="29">
        <f t="shared" si="0"/>
        <v>0.0006384189943939328</v>
      </c>
      <c r="H70" s="30">
        <f t="shared" si="6"/>
        <v>34.668861641991924</v>
      </c>
      <c r="I70" s="30">
        <f t="shared" si="7"/>
        <v>10188.239858142664</v>
      </c>
      <c r="J70" s="30">
        <f t="shared" si="8"/>
        <v>10188.239858142664</v>
      </c>
      <c r="K70" s="30">
        <f t="shared" si="1"/>
        <v>0.001107043904661315</v>
      </c>
      <c r="L70" s="36">
        <f t="shared" si="2"/>
        <v>52229.15062980563</v>
      </c>
      <c r="M70" s="37">
        <f t="shared" si="3"/>
        <v>27070.03093231139</v>
      </c>
      <c r="N70" s="38">
        <f aca="true" t="shared" si="9" ref="N70:N133">L70+M70</f>
        <v>79299.18156211701</v>
      </c>
      <c r="P70" s="35"/>
    </row>
    <row r="71" spans="1:16" s="14" customFormat="1" ht="12.75">
      <c r="A71" s="24" t="s">
        <v>492</v>
      </c>
      <c r="B71" s="25" t="s">
        <v>372</v>
      </c>
      <c r="C71">
        <v>1192</v>
      </c>
      <c r="D71">
        <v>1688265.57</v>
      </c>
      <c r="E71" s="27">
        <v>96300</v>
      </c>
      <c r="F71" s="28">
        <f t="shared" si="5"/>
        <v>20897.32668161994</v>
      </c>
      <c r="G71" s="29">
        <f aca="true" t="shared" si="10" ref="G71:G134">F71/$F$498</f>
        <v>0.0009317660842239799</v>
      </c>
      <c r="H71" s="30">
        <f t="shared" si="6"/>
        <v>17.53131433021807</v>
      </c>
      <c r="I71" s="30">
        <f t="shared" si="7"/>
        <v>8977.32668161994</v>
      </c>
      <c r="J71" s="30">
        <f t="shared" si="8"/>
        <v>8977.32668161994</v>
      </c>
      <c r="K71" s="30">
        <f aca="true" t="shared" si="11" ref="K71:K134">J71/$J$498</f>
        <v>0.0009754672957662889</v>
      </c>
      <c r="L71" s="36">
        <f aca="true" t="shared" si="12" ref="L71:L134">$B$505*G71</f>
        <v>76227.91864279921</v>
      </c>
      <c r="M71" s="37">
        <f aca="true" t="shared" si="13" ref="M71:M134">$G$505*K71</f>
        <v>23852.649166547842</v>
      </c>
      <c r="N71" s="38">
        <f t="shared" si="9"/>
        <v>100080.56780934705</v>
      </c>
      <c r="P71" s="35"/>
    </row>
    <row r="72" spans="1:16" s="14" customFormat="1" ht="12.75">
      <c r="A72" s="24" t="s">
        <v>494</v>
      </c>
      <c r="B72" s="25" t="s">
        <v>440</v>
      </c>
      <c r="C72">
        <v>8279</v>
      </c>
      <c r="D72">
        <v>10498000</v>
      </c>
      <c r="E72" s="27">
        <v>821300</v>
      </c>
      <c r="F72" s="28">
        <f aca="true" t="shared" si="14" ref="F72:F135">(C72*D72)/E72</f>
        <v>105823.62352368196</v>
      </c>
      <c r="G72" s="29">
        <f t="shared" si="10"/>
        <v>0.004718443885732958</v>
      </c>
      <c r="H72" s="30">
        <f aca="true" t="shared" si="15" ref="H72:H135">D72/E72</f>
        <v>12.782174601241934</v>
      </c>
      <c r="I72" s="30">
        <f aca="true" t="shared" si="16" ref="I72:I135">(H72-10)*C72</f>
        <v>23033.62352368197</v>
      </c>
      <c r="J72" s="30">
        <f aca="true" t="shared" si="17" ref="J72:J135">IF(I72&gt;0,I72,0)</f>
        <v>23033.62352368197</v>
      </c>
      <c r="K72" s="30">
        <f t="shared" si="11"/>
        <v>0.002502810385228226</v>
      </c>
      <c r="L72" s="36">
        <f t="shared" si="12"/>
        <v>386016.57940986543</v>
      </c>
      <c r="M72" s="37">
        <f t="shared" si="13"/>
        <v>61200.0610459671</v>
      </c>
      <c r="N72" s="38">
        <f t="shared" si="9"/>
        <v>447216.64045583253</v>
      </c>
      <c r="P72" s="35"/>
    </row>
    <row r="73" spans="1:16" s="14" customFormat="1" ht="14.25">
      <c r="A73" s="24" t="s">
        <v>487</v>
      </c>
      <c r="B73" s="25" t="s">
        <v>220</v>
      </c>
      <c r="C73">
        <v>146</v>
      </c>
      <c r="D73" s="102">
        <v>331188</v>
      </c>
      <c r="E73" s="27">
        <v>34750</v>
      </c>
      <c r="F73" s="28">
        <f t="shared" si="14"/>
        <v>1391.4661294964028</v>
      </c>
      <c r="G73" s="29">
        <f t="shared" si="10"/>
        <v>6.204243090823211E-05</v>
      </c>
      <c r="H73" s="30">
        <f t="shared" si="15"/>
        <v>9.530589928057553</v>
      </c>
      <c r="I73" s="30">
        <f t="shared" si="16"/>
        <v>-68.5338705035972</v>
      </c>
      <c r="J73" s="30">
        <f t="shared" si="17"/>
        <v>0</v>
      </c>
      <c r="K73" s="30">
        <f t="shared" si="11"/>
        <v>0</v>
      </c>
      <c r="L73" s="36">
        <f t="shared" si="12"/>
        <v>5075.700281163437</v>
      </c>
      <c r="M73" s="37">
        <f t="shared" si="13"/>
        <v>0</v>
      </c>
      <c r="N73" s="38">
        <f t="shared" si="9"/>
        <v>5075.700281163437</v>
      </c>
      <c r="P73" s="35"/>
    </row>
    <row r="74" spans="1:16" s="14" customFormat="1" ht="12.75">
      <c r="A74" s="24" t="s">
        <v>493</v>
      </c>
      <c r="B74" s="25" t="s">
        <v>400</v>
      </c>
      <c r="C74">
        <v>2939</v>
      </c>
      <c r="D74">
        <v>3746917.35</v>
      </c>
      <c r="E74" s="27">
        <v>165200</v>
      </c>
      <c r="F74" s="28">
        <f t="shared" si="14"/>
        <v>66659.74631749395</v>
      </c>
      <c r="G74" s="29">
        <f t="shared" si="10"/>
        <v>0.002972212271354529</v>
      </c>
      <c r="H74" s="30">
        <f t="shared" si="15"/>
        <v>22.68109776029056</v>
      </c>
      <c r="I74" s="30">
        <f t="shared" si="16"/>
        <v>37269.746317493955</v>
      </c>
      <c r="J74" s="30">
        <f t="shared" si="17"/>
        <v>37269.746317493955</v>
      </c>
      <c r="K74" s="30">
        <f t="shared" si="11"/>
        <v>0.0040496931818973505</v>
      </c>
      <c r="L74" s="36">
        <f t="shared" si="12"/>
        <v>243157.11748473576</v>
      </c>
      <c r="M74" s="37">
        <f t="shared" si="13"/>
        <v>99025.26831929958</v>
      </c>
      <c r="N74" s="38">
        <f t="shared" si="9"/>
        <v>342182.38580403535</v>
      </c>
      <c r="P74" s="35"/>
    </row>
    <row r="75" spans="1:16" s="14" customFormat="1" ht="12.75">
      <c r="A75" s="24" t="s">
        <v>491</v>
      </c>
      <c r="B75" s="25" t="s">
        <v>342</v>
      </c>
      <c r="C75">
        <v>433</v>
      </c>
      <c r="D75">
        <v>398861.52</v>
      </c>
      <c r="E75" s="27">
        <v>24900</v>
      </c>
      <c r="F75" s="28">
        <f t="shared" si="14"/>
        <v>6936.025628915662</v>
      </c>
      <c r="G75" s="29">
        <f t="shared" si="10"/>
        <v>0.00030926221036761475</v>
      </c>
      <c r="H75" s="30">
        <f t="shared" si="15"/>
        <v>16.018534939759036</v>
      </c>
      <c r="I75" s="30">
        <f t="shared" si="16"/>
        <v>2606.0256289156623</v>
      </c>
      <c r="J75" s="30">
        <f t="shared" si="17"/>
        <v>2606.0256289156623</v>
      </c>
      <c r="K75" s="30">
        <f t="shared" si="11"/>
        <v>0.00028316812600132405</v>
      </c>
      <c r="L75" s="36">
        <f t="shared" si="12"/>
        <v>25300.786335047505</v>
      </c>
      <c r="M75" s="37">
        <f t="shared" si="13"/>
        <v>6924.178795099917</v>
      </c>
      <c r="N75" s="38">
        <f t="shared" si="9"/>
        <v>32224.965130147422</v>
      </c>
      <c r="P75" s="35"/>
    </row>
    <row r="76" spans="1:16" s="14" customFormat="1" ht="12.75">
      <c r="A76" s="24" t="s">
        <v>485</v>
      </c>
      <c r="B76" s="25" t="s">
        <v>184</v>
      </c>
      <c r="C76">
        <v>4707</v>
      </c>
      <c r="D76">
        <v>18445440.28</v>
      </c>
      <c r="E76" s="27">
        <v>1295000</v>
      </c>
      <c r="F76" s="28">
        <f t="shared" si="14"/>
        <v>67044.54625325097</v>
      </c>
      <c r="G76" s="29">
        <f t="shared" si="10"/>
        <v>0.0029893696587473054</v>
      </c>
      <c r="H76" s="30">
        <f t="shared" si="15"/>
        <v>14.24358322779923</v>
      </c>
      <c r="I76" s="30">
        <f t="shared" si="16"/>
        <v>19974.546253250974</v>
      </c>
      <c r="J76" s="30">
        <f t="shared" si="17"/>
        <v>19974.546253250974</v>
      </c>
      <c r="K76" s="30">
        <f t="shared" si="11"/>
        <v>0.002170414123138654</v>
      </c>
      <c r="L76" s="36">
        <f t="shared" si="12"/>
        <v>244560.76583859147</v>
      </c>
      <c r="M76" s="37">
        <f t="shared" si="13"/>
        <v>53072.129480956406</v>
      </c>
      <c r="N76" s="38">
        <f t="shared" si="9"/>
        <v>297632.89531954785</v>
      </c>
      <c r="P76" s="35"/>
    </row>
    <row r="77" spans="1:16" s="14" customFormat="1" ht="12.75">
      <c r="A77" s="24" t="s">
        <v>491</v>
      </c>
      <c r="B77" s="25" t="s">
        <v>343</v>
      </c>
      <c r="C77">
        <v>2231</v>
      </c>
      <c r="D77">
        <v>1606242.96</v>
      </c>
      <c r="E77" s="27">
        <v>119700</v>
      </c>
      <c r="F77" s="28">
        <f t="shared" si="14"/>
        <v>29937.57764210526</v>
      </c>
      <c r="G77" s="29">
        <f t="shared" si="10"/>
        <v>0.0013348510991729116</v>
      </c>
      <c r="H77" s="30">
        <f t="shared" si="15"/>
        <v>13.418905263157894</v>
      </c>
      <c r="I77" s="30">
        <f t="shared" si="16"/>
        <v>7627.577642105262</v>
      </c>
      <c r="J77" s="30">
        <f t="shared" si="17"/>
        <v>7627.577642105262</v>
      </c>
      <c r="K77" s="30">
        <f t="shared" si="11"/>
        <v>0.0008288049215169268</v>
      </c>
      <c r="L77" s="36">
        <f t="shared" si="12"/>
        <v>109204.36224371548</v>
      </c>
      <c r="M77" s="37">
        <f t="shared" si="13"/>
        <v>20266.38218036984</v>
      </c>
      <c r="N77" s="38">
        <f t="shared" si="9"/>
        <v>129470.74442408532</v>
      </c>
      <c r="P77" s="35"/>
    </row>
    <row r="78" spans="1:16" s="14" customFormat="1" ht="14.25">
      <c r="A78" s="24" t="s">
        <v>487</v>
      </c>
      <c r="B78" s="25" t="s">
        <v>221</v>
      </c>
      <c r="C78">
        <v>910</v>
      </c>
      <c r="D78" s="102">
        <v>1084493.44</v>
      </c>
      <c r="E78" s="27">
        <v>64050</v>
      </c>
      <c r="F78" s="28">
        <f t="shared" si="14"/>
        <v>15408.103519125683</v>
      </c>
      <c r="G78" s="29">
        <f t="shared" si="10"/>
        <v>0.0006870136309808859</v>
      </c>
      <c r="H78" s="30">
        <f t="shared" si="15"/>
        <v>16.9319818891491</v>
      </c>
      <c r="I78" s="30">
        <f t="shared" si="16"/>
        <v>6308.103519125681</v>
      </c>
      <c r="J78" s="30">
        <f t="shared" si="17"/>
        <v>6308.103519125681</v>
      </c>
      <c r="K78" s="30">
        <f t="shared" si="11"/>
        <v>0.0006854321892745224</v>
      </c>
      <c r="L78" s="36">
        <f t="shared" si="12"/>
        <v>56204.68490492549</v>
      </c>
      <c r="M78" s="37">
        <f t="shared" si="13"/>
        <v>16760.555283794085</v>
      </c>
      <c r="N78" s="38">
        <f t="shared" si="9"/>
        <v>72965.24018871957</v>
      </c>
      <c r="P78" s="35"/>
    </row>
    <row r="79" spans="1:16" s="14" customFormat="1" ht="12.75">
      <c r="A79" s="24" t="s">
        <v>481</v>
      </c>
      <c r="B79" s="25" t="s">
        <v>76</v>
      </c>
      <c r="C79">
        <v>9120</v>
      </c>
      <c r="D79">
        <v>30473926</v>
      </c>
      <c r="E79" s="27">
        <v>2125200</v>
      </c>
      <c r="F79" s="28">
        <f t="shared" si="14"/>
        <v>130774.61185770751</v>
      </c>
      <c r="G79" s="29">
        <f t="shared" si="10"/>
        <v>0.005830953875729007</v>
      </c>
      <c r="H79" s="30">
        <f t="shared" si="15"/>
        <v>14.339321475625823</v>
      </c>
      <c r="I79" s="30">
        <f t="shared" si="16"/>
        <v>39574.61185770751</v>
      </c>
      <c r="J79" s="30">
        <f t="shared" si="17"/>
        <v>39574.61185770751</v>
      </c>
      <c r="K79" s="30">
        <f t="shared" si="11"/>
        <v>0.004300137555300872</v>
      </c>
      <c r="L79" s="36">
        <f t="shared" si="12"/>
        <v>477031.1832278928</v>
      </c>
      <c r="M79" s="37">
        <f t="shared" si="13"/>
        <v>105149.26837594663</v>
      </c>
      <c r="N79" s="38">
        <f t="shared" si="9"/>
        <v>582180.4516038394</v>
      </c>
      <c r="P79" s="35"/>
    </row>
    <row r="80" spans="1:16" s="14" customFormat="1" ht="12.75">
      <c r="A80" s="24" t="s">
        <v>491</v>
      </c>
      <c r="B80" s="25" t="s">
        <v>344</v>
      </c>
      <c r="C80">
        <v>60</v>
      </c>
      <c r="D80">
        <v>283361.24</v>
      </c>
      <c r="E80" s="27">
        <v>37500</v>
      </c>
      <c r="F80" s="28">
        <f t="shared" si="14"/>
        <v>453.37798399999997</v>
      </c>
      <c r="G80" s="29">
        <f t="shared" si="10"/>
        <v>2.0215132550739016E-05</v>
      </c>
      <c r="H80" s="30">
        <f t="shared" si="15"/>
        <v>7.556299733333333</v>
      </c>
      <c r="I80" s="30">
        <f t="shared" si="16"/>
        <v>-146.62201600000003</v>
      </c>
      <c r="J80" s="30">
        <f t="shared" si="17"/>
        <v>0</v>
      </c>
      <c r="K80" s="30">
        <f t="shared" si="11"/>
        <v>0</v>
      </c>
      <c r="L80" s="36">
        <f t="shared" si="12"/>
        <v>1653.802929213205</v>
      </c>
      <c r="M80" s="37">
        <f t="shared" si="13"/>
        <v>0</v>
      </c>
      <c r="N80" s="38">
        <f t="shared" si="9"/>
        <v>1653.802929213205</v>
      </c>
      <c r="P80" s="35"/>
    </row>
    <row r="81" spans="1:16" s="14" customFormat="1" ht="12.75">
      <c r="A81" s="39" t="s">
        <v>480</v>
      </c>
      <c r="B81" s="25" t="s">
        <v>19</v>
      </c>
      <c r="C81">
        <v>7619</v>
      </c>
      <c r="D81">
        <v>8540595.69</v>
      </c>
      <c r="E81" s="27">
        <v>370800</v>
      </c>
      <c r="F81" s="28">
        <f t="shared" si="14"/>
        <v>175487.59051270224</v>
      </c>
      <c r="G81" s="29">
        <f t="shared" si="10"/>
        <v>0.007824607785154576</v>
      </c>
      <c r="H81" s="30">
        <f t="shared" si="15"/>
        <v>23.032890210355987</v>
      </c>
      <c r="I81" s="30">
        <f t="shared" si="16"/>
        <v>99297.59051270227</v>
      </c>
      <c r="J81" s="30">
        <f t="shared" si="17"/>
        <v>99297.59051270227</v>
      </c>
      <c r="K81" s="30">
        <f t="shared" si="11"/>
        <v>0.010789576399380347</v>
      </c>
      <c r="L81" s="36">
        <f t="shared" si="12"/>
        <v>640132.2990365461</v>
      </c>
      <c r="M81" s="37">
        <f t="shared" si="13"/>
        <v>263832.50533059845</v>
      </c>
      <c r="N81" s="38">
        <f t="shared" si="9"/>
        <v>903964.8043671446</v>
      </c>
      <c r="P81" s="35"/>
    </row>
    <row r="82" spans="1:16" s="14" customFormat="1" ht="12.75">
      <c r="A82" s="24" t="s">
        <v>488</v>
      </c>
      <c r="B82" s="25" t="s">
        <v>258</v>
      </c>
      <c r="C82">
        <v>2875</v>
      </c>
      <c r="D82">
        <v>2419269.37</v>
      </c>
      <c r="E82" s="27">
        <v>182050</v>
      </c>
      <c r="F82" s="28">
        <f t="shared" si="14"/>
        <v>38205.98428316397</v>
      </c>
      <c r="G82" s="29">
        <f t="shared" si="10"/>
        <v>0.0017035212643135562</v>
      </c>
      <c r="H82" s="30">
        <f t="shared" si="15"/>
        <v>13.289038011535293</v>
      </c>
      <c r="I82" s="30">
        <f t="shared" si="16"/>
        <v>9455.984283163969</v>
      </c>
      <c r="J82" s="30">
        <f t="shared" si="17"/>
        <v>9455.984283163969</v>
      </c>
      <c r="K82" s="30">
        <f t="shared" si="11"/>
        <v>0.0010274777497394174</v>
      </c>
      <c r="L82" s="36">
        <f t="shared" si="12"/>
        <v>139365.32198477958</v>
      </c>
      <c r="M82" s="37">
        <f t="shared" si="13"/>
        <v>25124.43666470211</v>
      </c>
      <c r="N82" s="38">
        <f t="shared" si="9"/>
        <v>164489.7586494817</v>
      </c>
      <c r="P82" s="35"/>
    </row>
    <row r="83" spans="1:16" s="14" customFormat="1" ht="12.75">
      <c r="A83" s="24" t="s">
        <v>482</v>
      </c>
      <c r="B83" s="25" t="s">
        <v>99</v>
      </c>
      <c r="C83">
        <v>783</v>
      </c>
      <c r="D83">
        <v>3474325</v>
      </c>
      <c r="E83" s="27">
        <v>622550</v>
      </c>
      <c r="F83" s="28">
        <f t="shared" si="14"/>
        <v>4369.7638342301825</v>
      </c>
      <c r="G83" s="29">
        <f t="shared" si="10"/>
        <v>0.00019483821059204477</v>
      </c>
      <c r="H83" s="30">
        <f t="shared" si="15"/>
        <v>5.580796723154767</v>
      </c>
      <c r="I83" s="30">
        <f t="shared" si="16"/>
        <v>-3460.236165769818</v>
      </c>
      <c r="J83" s="30">
        <f t="shared" si="17"/>
        <v>0</v>
      </c>
      <c r="K83" s="30">
        <f t="shared" si="11"/>
        <v>0</v>
      </c>
      <c r="L83" s="36">
        <f t="shared" si="12"/>
        <v>15939.742299043359</v>
      </c>
      <c r="M83" s="37">
        <f t="shared" si="13"/>
        <v>0</v>
      </c>
      <c r="N83" s="38">
        <f t="shared" si="9"/>
        <v>15939.742299043359</v>
      </c>
      <c r="P83" s="35"/>
    </row>
    <row r="84" spans="1:16" s="14" customFormat="1" ht="12.75">
      <c r="A84" s="24" t="s">
        <v>488</v>
      </c>
      <c r="B84" s="25" t="s">
        <v>259</v>
      </c>
      <c r="C84">
        <v>155</v>
      </c>
      <c r="D84">
        <v>397523.72</v>
      </c>
      <c r="E84" s="27">
        <v>24050</v>
      </c>
      <c r="F84" s="28">
        <f t="shared" si="14"/>
        <v>2562.003185031185</v>
      </c>
      <c r="G84" s="29">
        <f t="shared" si="10"/>
        <v>0.00011423411768671357</v>
      </c>
      <c r="H84" s="30">
        <f t="shared" si="15"/>
        <v>16.529052806652807</v>
      </c>
      <c r="I84" s="30">
        <f t="shared" si="16"/>
        <v>1012.003185031185</v>
      </c>
      <c r="J84" s="30">
        <f t="shared" si="17"/>
        <v>1012.003185031185</v>
      </c>
      <c r="K84" s="30">
        <f t="shared" si="11"/>
        <v>0.00010996324910737319</v>
      </c>
      <c r="L84" s="36">
        <f t="shared" si="12"/>
        <v>9345.509754743924</v>
      </c>
      <c r="M84" s="37">
        <f t="shared" si="13"/>
        <v>2688.880307475012</v>
      </c>
      <c r="N84" s="38">
        <f t="shared" si="9"/>
        <v>12034.390062218936</v>
      </c>
      <c r="P84" s="35"/>
    </row>
    <row r="85" spans="1:16" s="14" customFormat="1" ht="12.75">
      <c r="A85" s="24" t="s">
        <v>482</v>
      </c>
      <c r="B85" s="25" t="s">
        <v>100</v>
      </c>
      <c r="C85">
        <v>550</v>
      </c>
      <c r="D85">
        <v>1053268.72</v>
      </c>
      <c r="E85" s="27">
        <v>82850</v>
      </c>
      <c r="F85" s="28">
        <f t="shared" si="14"/>
        <v>6992.127893783947</v>
      </c>
      <c r="G85" s="29">
        <f t="shared" si="10"/>
        <v>0.0003117636876354413</v>
      </c>
      <c r="H85" s="30">
        <f t="shared" si="15"/>
        <v>12.712959806879903</v>
      </c>
      <c r="I85" s="30">
        <f t="shared" si="16"/>
        <v>1492.1278937839465</v>
      </c>
      <c r="J85" s="30">
        <f t="shared" si="17"/>
        <v>1492.1278937839465</v>
      </c>
      <c r="K85" s="30">
        <f t="shared" si="11"/>
        <v>0.00016213311747548313</v>
      </c>
      <c r="L85" s="36">
        <f t="shared" si="12"/>
        <v>25505.432553542894</v>
      </c>
      <c r="M85" s="37">
        <f t="shared" si="13"/>
        <v>3964.5658918614827</v>
      </c>
      <c r="N85" s="38">
        <f t="shared" si="9"/>
        <v>29469.998445404377</v>
      </c>
      <c r="P85" s="35"/>
    </row>
    <row r="86" spans="1:16" s="14" customFormat="1" ht="12.75">
      <c r="A86" s="39" t="s">
        <v>480</v>
      </c>
      <c r="B86" s="25" t="s">
        <v>20</v>
      </c>
      <c r="C86">
        <v>204</v>
      </c>
      <c r="D86">
        <v>279920.82</v>
      </c>
      <c r="E86" s="27">
        <v>10900</v>
      </c>
      <c r="F86" s="28">
        <f t="shared" si="14"/>
        <v>5238.885071559633</v>
      </c>
      <c r="G86" s="29">
        <f t="shared" si="10"/>
        <v>0.00023359042537818915</v>
      </c>
      <c r="H86" s="30">
        <f t="shared" si="15"/>
        <v>25.68080917431193</v>
      </c>
      <c r="I86" s="30">
        <f t="shared" si="16"/>
        <v>3198.8850715596336</v>
      </c>
      <c r="J86" s="30">
        <f t="shared" si="17"/>
        <v>3198.8850715596336</v>
      </c>
      <c r="K86" s="30">
        <f t="shared" si="11"/>
        <v>0.0003475876372651236</v>
      </c>
      <c r="L86" s="36">
        <f t="shared" si="12"/>
        <v>19110.066617519416</v>
      </c>
      <c r="M86" s="37">
        <f t="shared" si="13"/>
        <v>8499.399213380382</v>
      </c>
      <c r="N86" s="38">
        <f t="shared" si="9"/>
        <v>27609.465830899797</v>
      </c>
      <c r="P86" s="35"/>
    </row>
    <row r="87" spans="1:16" s="14" customFormat="1" ht="12.75">
      <c r="A87" s="24" t="s">
        <v>481</v>
      </c>
      <c r="B87" s="25" t="s">
        <v>77</v>
      </c>
      <c r="C87">
        <v>3918</v>
      </c>
      <c r="D87">
        <v>8960802</v>
      </c>
      <c r="E87" s="27">
        <v>680050</v>
      </c>
      <c r="F87" s="28">
        <f t="shared" si="14"/>
        <v>51626.23665318727</v>
      </c>
      <c r="G87" s="29">
        <f t="shared" si="10"/>
        <v>0.0023019009609430035</v>
      </c>
      <c r="H87" s="30">
        <f t="shared" si="15"/>
        <v>13.176681126387766</v>
      </c>
      <c r="I87" s="30">
        <f t="shared" si="16"/>
        <v>12446.236653187269</v>
      </c>
      <c r="J87" s="30">
        <f t="shared" si="17"/>
        <v>12446.236653187269</v>
      </c>
      <c r="K87" s="30">
        <f t="shared" si="11"/>
        <v>0.001352395567313927</v>
      </c>
      <c r="L87" s="36">
        <f t="shared" si="12"/>
        <v>188318.85185076663</v>
      </c>
      <c r="M87" s="37">
        <f t="shared" si="13"/>
        <v>33069.50129598424</v>
      </c>
      <c r="N87" s="38">
        <f t="shared" si="9"/>
        <v>221388.3531467509</v>
      </c>
      <c r="P87" s="35"/>
    </row>
    <row r="88" spans="1:16" s="14" customFormat="1" ht="12.75">
      <c r="A88" s="24" t="s">
        <v>483</v>
      </c>
      <c r="B88" s="25" t="s">
        <v>124</v>
      </c>
      <c r="C88">
        <v>1051</v>
      </c>
      <c r="D88">
        <v>2958763.98</v>
      </c>
      <c r="E88" s="27">
        <v>263100</v>
      </c>
      <c r="F88" s="28">
        <f t="shared" si="14"/>
        <v>11819.311831927023</v>
      </c>
      <c r="G88" s="29">
        <f t="shared" si="10"/>
        <v>0.0005269972600630797</v>
      </c>
      <c r="H88" s="30">
        <f t="shared" si="15"/>
        <v>11.245777194982896</v>
      </c>
      <c r="I88" s="30">
        <f t="shared" si="16"/>
        <v>1309.3118319270236</v>
      </c>
      <c r="J88" s="30">
        <f t="shared" si="17"/>
        <v>1309.3118319270236</v>
      </c>
      <c r="K88" s="30">
        <f t="shared" si="11"/>
        <v>0.00014226850790888154</v>
      </c>
      <c r="L88" s="36">
        <f t="shared" si="12"/>
        <v>43113.722365762704</v>
      </c>
      <c r="M88" s="37">
        <f t="shared" si="13"/>
        <v>3478.8258113082125</v>
      </c>
      <c r="N88" s="38">
        <f t="shared" si="9"/>
        <v>46592.548177070916</v>
      </c>
      <c r="P88" s="35"/>
    </row>
    <row r="89" spans="1:16" s="14" customFormat="1" ht="12.75">
      <c r="A89" s="39" t="s">
        <v>480</v>
      </c>
      <c r="B89" s="25" t="s">
        <v>21</v>
      </c>
      <c r="C89">
        <v>395</v>
      </c>
      <c r="D89">
        <v>345936.45</v>
      </c>
      <c r="E89" s="27">
        <v>26800</v>
      </c>
      <c r="F89" s="28">
        <f t="shared" si="14"/>
        <v>5098.690214552239</v>
      </c>
      <c r="G89" s="29">
        <f t="shared" si="10"/>
        <v>0.0002273394433778449</v>
      </c>
      <c r="H89" s="30">
        <f t="shared" si="15"/>
        <v>12.908076492537313</v>
      </c>
      <c r="I89" s="30">
        <f t="shared" si="16"/>
        <v>1148.6902145522388</v>
      </c>
      <c r="J89" s="30">
        <f t="shared" si="17"/>
        <v>1148.6902145522388</v>
      </c>
      <c r="K89" s="30">
        <f t="shared" si="11"/>
        <v>0.00012481552437615837</v>
      </c>
      <c r="L89" s="36">
        <f t="shared" si="12"/>
        <v>18598.672872428666</v>
      </c>
      <c r="M89" s="37">
        <f t="shared" si="13"/>
        <v>3052.056103166892</v>
      </c>
      <c r="N89" s="38">
        <f t="shared" si="9"/>
        <v>21650.728975595557</v>
      </c>
      <c r="P89" s="35"/>
    </row>
    <row r="90" spans="1:16" s="14" customFormat="1" ht="12.75">
      <c r="A90" s="39" t="s">
        <v>480</v>
      </c>
      <c r="B90" s="25" t="s">
        <v>22</v>
      </c>
      <c r="C90">
        <v>287</v>
      </c>
      <c r="D90">
        <v>295178.56</v>
      </c>
      <c r="E90" s="27">
        <v>17850</v>
      </c>
      <c r="F90" s="28">
        <f t="shared" si="14"/>
        <v>4746.008219607843</v>
      </c>
      <c r="G90" s="29">
        <f t="shared" si="10"/>
        <v>0.00021161412470851128</v>
      </c>
      <c r="H90" s="30">
        <f t="shared" si="15"/>
        <v>16.536614005602242</v>
      </c>
      <c r="I90" s="30">
        <f t="shared" si="16"/>
        <v>1876.0082196078436</v>
      </c>
      <c r="J90" s="30">
        <f t="shared" si="17"/>
        <v>1876.0082196078436</v>
      </c>
      <c r="K90" s="30">
        <f t="shared" si="11"/>
        <v>0.0002038451679120556</v>
      </c>
      <c r="L90" s="36">
        <f t="shared" si="12"/>
        <v>17312.182268774213</v>
      </c>
      <c r="M90" s="37">
        <f t="shared" si="13"/>
        <v>4984.531306795588</v>
      </c>
      <c r="N90" s="38">
        <f t="shared" si="9"/>
        <v>22296.7135755698</v>
      </c>
      <c r="P90" s="35"/>
    </row>
    <row r="91" spans="1:16" s="14" customFormat="1" ht="12.75">
      <c r="A91" s="39" t="s">
        <v>480</v>
      </c>
      <c r="B91" s="25" t="s">
        <v>23</v>
      </c>
      <c r="C91">
        <v>462</v>
      </c>
      <c r="D91">
        <v>422870.08</v>
      </c>
      <c r="E91" s="27">
        <v>31950</v>
      </c>
      <c r="F91" s="28">
        <f t="shared" si="14"/>
        <v>6114.741062910798</v>
      </c>
      <c r="G91" s="29">
        <f t="shared" si="10"/>
        <v>0.00027264292811401394</v>
      </c>
      <c r="H91" s="30">
        <f t="shared" si="15"/>
        <v>13.23537026604069</v>
      </c>
      <c r="I91" s="30">
        <f t="shared" si="16"/>
        <v>1494.7410629107985</v>
      </c>
      <c r="J91" s="30">
        <f t="shared" si="17"/>
        <v>1494.7410629107985</v>
      </c>
      <c r="K91" s="30">
        <f t="shared" si="11"/>
        <v>0.0001624170618067916</v>
      </c>
      <c r="L91" s="36">
        <f t="shared" si="12"/>
        <v>22304.95753676064</v>
      </c>
      <c r="M91" s="37">
        <f t="shared" si="13"/>
        <v>3971.5090508447993</v>
      </c>
      <c r="N91" s="38">
        <f t="shared" si="9"/>
        <v>26276.466587605442</v>
      </c>
      <c r="P91" s="35"/>
    </row>
    <row r="92" spans="1:16" s="14" customFormat="1" ht="12.75">
      <c r="A92" s="24" t="s">
        <v>488</v>
      </c>
      <c r="B92" s="25" t="s">
        <v>260</v>
      </c>
      <c r="C92">
        <v>1632</v>
      </c>
      <c r="D92">
        <v>1004681.55</v>
      </c>
      <c r="E92" s="27">
        <v>67800</v>
      </c>
      <c r="F92" s="28">
        <f t="shared" si="14"/>
        <v>24183.485097345136</v>
      </c>
      <c r="G92" s="29">
        <f t="shared" si="10"/>
        <v>0.0010782886995713793</v>
      </c>
      <c r="H92" s="30">
        <f t="shared" si="15"/>
        <v>14.818311946902655</v>
      </c>
      <c r="I92" s="30">
        <f t="shared" si="16"/>
        <v>7863.485097345134</v>
      </c>
      <c r="J92" s="30">
        <f t="shared" si="17"/>
        <v>7863.485097345134</v>
      </c>
      <c r="K92" s="30">
        <f t="shared" si="11"/>
        <v>0.000854438388536133</v>
      </c>
      <c r="L92" s="36">
        <f t="shared" si="12"/>
        <v>88214.9550794537</v>
      </c>
      <c r="M92" s="37">
        <f t="shared" si="13"/>
        <v>20893.185455461793</v>
      </c>
      <c r="N92" s="38">
        <f t="shared" si="9"/>
        <v>109108.1405349155</v>
      </c>
      <c r="P92" s="35"/>
    </row>
    <row r="93" spans="1:16" s="14" customFormat="1" ht="12.75">
      <c r="A93" s="24" t="s">
        <v>493</v>
      </c>
      <c r="B93" s="25" t="s">
        <v>401</v>
      </c>
      <c r="C93">
        <v>315</v>
      </c>
      <c r="D93">
        <v>719981.55</v>
      </c>
      <c r="E93" s="27">
        <v>28800</v>
      </c>
      <c r="F93" s="28">
        <f t="shared" si="14"/>
        <v>7874.798203125</v>
      </c>
      <c r="G93" s="29">
        <f t="shared" si="10"/>
        <v>0.0003511200259042427</v>
      </c>
      <c r="H93" s="30">
        <f t="shared" si="15"/>
        <v>24.999359375</v>
      </c>
      <c r="I93" s="30">
        <f t="shared" si="16"/>
        <v>4724.798203125</v>
      </c>
      <c r="J93" s="30">
        <f t="shared" si="17"/>
        <v>4724.798203125</v>
      </c>
      <c r="K93" s="30">
        <f t="shared" si="11"/>
        <v>0.0005133918247266124</v>
      </c>
      <c r="L93" s="36">
        <f t="shared" si="12"/>
        <v>28725.180301853852</v>
      </c>
      <c r="M93" s="37">
        <f t="shared" si="13"/>
        <v>12553.732076233187</v>
      </c>
      <c r="N93" s="38">
        <f t="shared" si="9"/>
        <v>41278.91237808704</v>
      </c>
      <c r="P93" s="35"/>
    </row>
    <row r="94" spans="1:16" s="14" customFormat="1" ht="12.75">
      <c r="A94" s="24" t="s">
        <v>481</v>
      </c>
      <c r="B94" s="40" t="s">
        <v>475</v>
      </c>
      <c r="C94">
        <v>352</v>
      </c>
      <c r="D94">
        <v>2890844</v>
      </c>
      <c r="E94" s="27">
        <v>218150</v>
      </c>
      <c r="F94" s="28">
        <f t="shared" si="14"/>
        <v>4664.575237222095</v>
      </c>
      <c r="G94" s="29">
        <f t="shared" si="10"/>
        <v>0.00020798320615704962</v>
      </c>
      <c r="H94" s="30">
        <f t="shared" si="15"/>
        <v>13.25163419665368</v>
      </c>
      <c r="I94" s="30">
        <f t="shared" si="16"/>
        <v>1144.575237222095</v>
      </c>
      <c r="J94" s="30">
        <f t="shared" si="17"/>
        <v>1144.575237222095</v>
      </c>
      <c r="K94" s="30">
        <f t="shared" si="11"/>
        <v>0.0001243683950746712</v>
      </c>
      <c r="L94" s="36">
        <f t="shared" si="12"/>
        <v>17015.13629486976</v>
      </c>
      <c r="M94" s="37">
        <f t="shared" si="13"/>
        <v>3041.122657825622</v>
      </c>
      <c r="N94" s="38">
        <f t="shared" si="9"/>
        <v>20056.25895269538</v>
      </c>
      <c r="P94" s="35"/>
    </row>
    <row r="95" spans="1:16" s="14" customFormat="1" ht="12.75">
      <c r="A95" s="24" t="s">
        <v>484</v>
      </c>
      <c r="B95" s="25" t="s">
        <v>158</v>
      </c>
      <c r="C95">
        <v>2715</v>
      </c>
      <c r="D95">
        <v>2981213</v>
      </c>
      <c r="E95" s="27">
        <v>172800</v>
      </c>
      <c r="F95" s="28">
        <f t="shared" si="14"/>
        <v>46840.23897569445</v>
      </c>
      <c r="G95" s="29">
        <f t="shared" si="10"/>
        <v>0.002088503793783589</v>
      </c>
      <c r="H95" s="30">
        <f t="shared" si="15"/>
        <v>17.252390046296295</v>
      </c>
      <c r="I95" s="30">
        <f t="shared" si="16"/>
        <v>19690.23897569444</v>
      </c>
      <c r="J95" s="30">
        <f t="shared" si="17"/>
        <v>19690.23897569444</v>
      </c>
      <c r="K95" s="30">
        <f t="shared" si="11"/>
        <v>0.0021395215800642715</v>
      </c>
      <c r="L95" s="36">
        <f t="shared" si="12"/>
        <v>170860.79862018625</v>
      </c>
      <c r="M95" s="37">
        <f t="shared" si="13"/>
        <v>52316.728459298516</v>
      </c>
      <c r="N95" s="38">
        <f t="shared" si="9"/>
        <v>223177.52707948477</v>
      </c>
      <c r="P95" s="35"/>
    </row>
    <row r="96" spans="1:16" s="14" customFormat="1" ht="12.75">
      <c r="A96" s="24" t="s">
        <v>493</v>
      </c>
      <c r="B96" s="25" t="s">
        <v>402</v>
      </c>
      <c r="C96">
        <v>1181</v>
      </c>
      <c r="D96">
        <v>1458904.2</v>
      </c>
      <c r="E96" s="27">
        <v>90900</v>
      </c>
      <c r="F96" s="28">
        <f t="shared" si="14"/>
        <v>18954.51991419142</v>
      </c>
      <c r="G96" s="29">
        <f t="shared" si="10"/>
        <v>0.0008451405803176405</v>
      </c>
      <c r="H96" s="30">
        <f t="shared" si="15"/>
        <v>16.049551155115513</v>
      </c>
      <c r="I96" s="30">
        <f t="shared" si="16"/>
        <v>7144.51991419142</v>
      </c>
      <c r="J96" s="30">
        <f t="shared" si="17"/>
        <v>7144.51991419142</v>
      </c>
      <c r="K96" s="30">
        <f t="shared" si="11"/>
        <v>0.0007763163542342115</v>
      </c>
      <c r="L96" s="36">
        <f t="shared" si="12"/>
        <v>69141.07359019842</v>
      </c>
      <c r="M96" s="37">
        <f t="shared" si="13"/>
        <v>18982.903599300822</v>
      </c>
      <c r="N96" s="38">
        <f t="shared" si="9"/>
        <v>88123.97718949924</v>
      </c>
      <c r="P96" s="35"/>
    </row>
    <row r="97" spans="1:16" s="14" customFormat="1" ht="12.75">
      <c r="A97" s="24" t="s">
        <v>488</v>
      </c>
      <c r="B97" s="25" t="s">
        <v>261</v>
      </c>
      <c r="C97">
        <v>543</v>
      </c>
      <c r="D97">
        <v>969695.28</v>
      </c>
      <c r="E97" s="27">
        <v>110600</v>
      </c>
      <c r="F97" s="28">
        <f t="shared" si="14"/>
        <v>4760.800515732369</v>
      </c>
      <c r="G97" s="29">
        <f t="shared" si="10"/>
        <v>0.00021227368083483409</v>
      </c>
      <c r="H97" s="30">
        <f t="shared" si="15"/>
        <v>8.76758842676311</v>
      </c>
      <c r="I97" s="30">
        <f t="shared" si="16"/>
        <v>-669.1994842676312</v>
      </c>
      <c r="J97" s="30">
        <f t="shared" si="17"/>
        <v>0</v>
      </c>
      <c r="K97" s="30">
        <f t="shared" si="11"/>
        <v>0</v>
      </c>
      <c r="L97" s="36">
        <f t="shared" si="12"/>
        <v>17366.14065123623</v>
      </c>
      <c r="M97" s="37">
        <f t="shared" si="13"/>
        <v>0</v>
      </c>
      <c r="N97" s="38">
        <f t="shared" si="9"/>
        <v>17366.14065123623</v>
      </c>
      <c r="P97" s="35"/>
    </row>
    <row r="98" spans="1:16" s="14" customFormat="1" ht="12.75">
      <c r="A98" s="24" t="s">
        <v>482</v>
      </c>
      <c r="B98" s="25" t="s">
        <v>101</v>
      </c>
      <c r="C98">
        <v>1328</v>
      </c>
      <c r="D98">
        <v>1593817.86</v>
      </c>
      <c r="E98" s="27">
        <v>96500</v>
      </c>
      <c r="F98" s="28">
        <f t="shared" si="14"/>
        <v>21933.576353160624</v>
      </c>
      <c r="G98" s="29">
        <f t="shared" si="10"/>
        <v>0.0009779701903012937</v>
      </c>
      <c r="H98" s="30">
        <f t="shared" si="15"/>
        <v>16.51624725388601</v>
      </c>
      <c r="I98" s="30">
        <f t="shared" si="16"/>
        <v>8653.576353160623</v>
      </c>
      <c r="J98" s="30">
        <f t="shared" si="17"/>
        <v>8653.576353160623</v>
      </c>
      <c r="K98" s="30">
        <f t="shared" si="11"/>
        <v>0.0009402889104177599</v>
      </c>
      <c r="L98" s="36">
        <f t="shared" si="12"/>
        <v>80007.88326982046</v>
      </c>
      <c r="M98" s="37">
        <f t="shared" si="13"/>
        <v>22992.448432391062</v>
      </c>
      <c r="N98" s="38">
        <f t="shared" si="9"/>
        <v>103000.33170221152</v>
      </c>
      <c r="P98" s="35"/>
    </row>
    <row r="99" spans="1:16" s="14" customFormat="1" ht="12.75">
      <c r="A99" s="24" t="s">
        <v>484</v>
      </c>
      <c r="B99" s="25" t="s">
        <v>159</v>
      </c>
      <c r="C99">
        <v>4364</v>
      </c>
      <c r="D99">
        <v>6365013.27</v>
      </c>
      <c r="E99" s="27">
        <v>417850</v>
      </c>
      <c r="F99" s="28">
        <f t="shared" si="14"/>
        <v>66475.8116795022</v>
      </c>
      <c r="G99" s="29">
        <f t="shared" si="10"/>
        <v>0.0029640110282000416</v>
      </c>
      <c r="H99" s="30">
        <f t="shared" si="15"/>
        <v>15.232770778987675</v>
      </c>
      <c r="I99" s="30">
        <f t="shared" si="16"/>
        <v>22835.811679502214</v>
      </c>
      <c r="J99" s="30">
        <f t="shared" si="17"/>
        <v>22835.811679502214</v>
      </c>
      <c r="K99" s="30">
        <f t="shared" si="11"/>
        <v>0.0024813163490239256</v>
      </c>
      <c r="L99" s="36">
        <f t="shared" si="12"/>
        <v>242486.17259144667</v>
      </c>
      <c r="M99" s="37">
        <f t="shared" si="13"/>
        <v>60674.477351896145</v>
      </c>
      <c r="N99" s="38">
        <f t="shared" si="9"/>
        <v>303160.6499433428</v>
      </c>
      <c r="P99" s="35"/>
    </row>
    <row r="100" spans="1:16" s="14" customFormat="1" ht="12.75">
      <c r="A100" s="24" t="s">
        <v>488</v>
      </c>
      <c r="B100" s="25" t="s">
        <v>471</v>
      </c>
      <c r="C100">
        <v>918</v>
      </c>
      <c r="D100">
        <v>1256035.98</v>
      </c>
      <c r="E100" s="27">
        <v>78100</v>
      </c>
      <c r="F100" s="28">
        <f t="shared" si="14"/>
        <v>14763.649547247118</v>
      </c>
      <c r="G100" s="29">
        <f t="shared" si="10"/>
        <v>0.0006582788381057749</v>
      </c>
      <c r="H100" s="30">
        <f t="shared" si="15"/>
        <v>16.082406914212548</v>
      </c>
      <c r="I100" s="30">
        <f t="shared" si="16"/>
        <v>5583.649547247119</v>
      </c>
      <c r="J100" s="30">
        <f t="shared" si="17"/>
        <v>5583.649547247119</v>
      </c>
      <c r="K100" s="30">
        <f t="shared" si="11"/>
        <v>0.0006067137487055301</v>
      </c>
      <c r="L100" s="36">
        <f t="shared" si="12"/>
        <v>53853.88732752073</v>
      </c>
      <c r="M100" s="37">
        <f t="shared" si="13"/>
        <v>14835.689781916937</v>
      </c>
      <c r="N100" s="38">
        <f t="shared" si="9"/>
        <v>68689.57710943767</v>
      </c>
      <c r="P100" s="35"/>
    </row>
    <row r="101" spans="1:16" s="14" customFormat="1" ht="12.75">
      <c r="A101" s="24" t="s">
        <v>484</v>
      </c>
      <c r="B101" s="25" t="s">
        <v>160</v>
      </c>
      <c r="C101">
        <v>3388</v>
      </c>
      <c r="D101">
        <v>3474158.21</v>
      </c>
      <c r="E101" s="27">
        <v>202500</v>
      </c>
      <c r="F101" s="28">
        <f t="shared" si="14"/>
        <v>58125.66921224691</v>
      </c>
      <c r="G101" s="29">
        <f t="shared" si="10"/>
        <v>0.0025916964413648753</v>
      </c>
      <c r="H101" s="30">
        <f t="shared" si="15"/>
        <v>17.156336839506174</v>
      </c>
      <c r="I101" s="30">
        <f t="shared" si="16"/>
        <v>24245.669212246918</v>
      </c>
      <c r="J101" s="30">
        <f t="shared" si="17"/>
        <v>24245.669212246918</v>
      </c>
      <c r="K101" s="30">
        <f t="shared" si="11"/>
        <v>0.0026345100517436806</v>
      </c>
      <c r="L101" s="36">
        <f t="shared" si="12"/>
        <v>212027.0621823837</v>
      </c>
      <c r="M101" s="37">
        <f t="shared" si="13"/>
        <v>64420.45188262425</v>
      </c>
      <c r="N101" s="38">
        <f t="shared" si="9"/>
        <v>276447.51406500797</v>
      </c>
      <c r="P101" s="35"/>
    </row>
    <row r="102" spans="1:16" s="14" customFormat="1" ht="12.75">
      <c r="A102" s="24" t="s">
        <v>493</v>
      </c>
      <c r="B102" s="25" t="s">
        <v>403</v>
      </c>
      <c r="C102">
        <v>24</v>
      </c>
      <c r="D102">
        <v>52039.6</v>
      </c>
      <c r="E102" s="27">
        <v>6950</v>
      </c>
      <c r="F102" s="28">
        <f t="shared" si="14"/>
        <v>179.70509352517985</v>
      </c>
      <c r="G102" s="29">
        <f t="shared" si="10"/>
        <v>8.01265701877236E-06</v>
      </c>
      <c r="H102" s="30">
        <f t="shared" si="15"/>
        <v>7.487712230215827</v>
      </c>
      <c r="I102" s="30">
        <f t="shared" si="16"/>
        <v>-60.29490647482015</v>
      </c>
      <c r="J102" s="30">
        <f t="shared" si="17"/>
        <v>0</v>
      </c>
      <c r="K102" s="30">
        <f t="shared" si="11"/>
        <v>0</v>
      </c>
      <c r="L102" s="36">
        <f t="shared" si="12"/>
        <v>655.5166341435659</v>
      </c>
      <c r="M102" s="37">
        <f t="shared" si="13"/>
        <v>0</v>
      </c>
      <c r="N102" s="38">
        <f t="shared" si="9"/>
        <v>655.5166341435659</v>
      </c>
      <c r="P102" s="35"/>
    </row>
    <row r="103" spans="1:16" s="14" customFormat="1" ht="12.75">
      <c r="A103" s="24" t="s">
        <v>493</v>
      </c>
      <c r="B103" s="25" t="s">
        <v>404</v>
      </c>
      <c r="C103">
        <v>476</v>
      </c>
      <c r="D103">
        <v>800685.6</v>
      </c>
      <c r="E103" s="27">
        <v>55150</v>
      </c>
      <c r="F103" s="28">
        <f t="shared" si="14"/>
        <v>6910.722495013599</v>
      </c>
      <c r="G103" s="29">
        <f t="shared" si="10"/>
        <v>0.0003081339989770517</v>
      </c>
      <c r="H103" s="30">
        <f t="shared" si="15"/>
        <v>14.5183245693563</v>
      </c>
      <c r="I103" s="30">
        <f t="shared" si="16"/>
        <v>2150.722495013599</v>
      </c>
      <c r="J103" s="30">
        <f t="shared" si="17"/>
        <v>2150.722495013599</v>
      </c>
      <c r="K103" s="30">
        <f t="shared" si="11"/>
        <v>0.0002336953450128952</v>
      </c>
      <c r="L103" s="36">
        <f t="shared" si="12"/>
        <v>25208.487197369246</v>
      </c>
      <c r="M103" s="37">
        <f t="shared" si="13"/>
        <v>5714.443836960244</v>
      </c>
      <c r="N103" s="38">
        <f t="shared" si="9"/>
        <v>30922.93103432949</v>
      </c>
      <c r="P103" s="35"/>
    </row>
    <row r="104" spans="1:16" s="14" customFormat="1" ht="12.75">
      <c r="A104" s="24" t="s">
        <v>493</v>
      </c>
      <c r="B104" s="25" t="s">
        <v>405</v>
      </c>
      <c r="C104">
        <v>553</v>
      </c>
      <c r="D104">
        <v>518042.55</v>
      </c>
      <c r="E104" s="27">
        <v>35100</v>
      </c>
      <c r="F104" s="28">
        <f t="shared" si="14"/>
        <v>8161.752995726495</v>
      </c>
      <c r="G104" s="29">
        <f t="shared" si="10"/>
        <v>0.00036391471239812645</v>
      </c>
      <c r="H104" s="30">
        <f t="shared" si="15"/>
        <v>14.759047008547007</v>
      </c>
      <c r="I104" s="30">
        <f t="shared" si="16"/>
        <v>2631.752995726495</v>
      </c>
      <c r="J104" s="30">
        <f t="shared" si="17"/>
        <v>2631.752995726495</v>
      </c>
      <c r="K104" s="30">
        <f t="shared" si="11"/>
        <v>0.0002859636358251486</v>
      </c>
      <c r="L104" s="36">
        <f t="shared" si="12"/>
        <v>29771.91546170696</v>
      </c>
      <c r="M104" s="37">
        <f t="shared" si="13"/>
        <v>6992.536099705339</v>
      </c>
      <c r="N104" s="38">
        <f t="shared" si="9"/>
        <v>36764.4515614123</v>
      </c>
      <c r="P104" s="35"/>
    </row>
    <row r="105" spans="1:16" s="14" customFormat="1" ht="12.75">
      <c r="A105" s="24" t="s">
        <v>493</v>
      </c>
      <c r="B105" s="25" t="s">
        <v>406</v>
      </c>
      <c r="C105">
        <v>137</v>
      </c>
      <c r="D105">
        <v>436720.24</v>
      </c>
      <c r="E105" s="27">
        <v>24500</v>
      </c>
      <c r="F105" s="28">
        <f t="shared" si="14"/>
        <v>2442.0682808163265</v>
      </c>
      <c r="G105" s="29">
        <f t="shared" si="10"/>
        <v>0.00010888648266312242</v>
      </c>
      <c r="H105" s="30">
        <f t="shared" si="15"/>
        <v>17.825315918367348</v>
      </c>
      <c r="I105" s="30">
        <f t="shared" si="16"/>
        <v>1072.0682808163267</v>
      </c>
      <c r="J105" s="30">
        <f t="shared" si="17"/>
        <v>1072.0682808163267</v>
      </c>
      <c r="K105" s="30">
        <f t="shared" si="11"/>
        <v>0.00011648986205501548</v>
      </c>
      <c r="L105" s="36">
        <f t="shared" si="12"/>
        <v>8908.018956987326</v>
      </c>
      <c r="M105" s="37">
        <f t="shared" si="13"/>
        <v>2848.472545535302</v>
      </c>
      <c r="N105" s="38">
        <f t="shared" si="9"/>
        <v>11756.491502522627</v>
      </c>
      <c r="P105" s="35"/>
    </row>
    <row r="106" spans="1:16" s="14" customFormat="1" ht="12.75">
      <c r="A106" s="24" t="s">
        <v>482</v>
      </c>
      <c r="B106" s="25" t="s">
        <v>102</v>
      </c>
      <c r="C106">
        <v>162</v>
      </c>
      <c r="D106">
        <v>361114.81</v>
      </c>
      <c r="E106" s="27">
        <v>43750</v>
      </c>
      <c r="F106" s="28">
        <f t="shared" si="14"/>
        <v>1337.1565536</v>
      </c>
      <c r="G106" s="29">
        <f t="shared" si="10"/>
        <v>5.962088572018831E-05</v>
      </c>
      <c r="H106" s="30">
        <f t="shared" si="15"/>
        <v>8.2540528</v>
      </c>
      <c r="I106" s="30">
        <f t="shared" si="16"/>
        <v>-282.84344639999995</v>
      </c>
      <c r="J106" s="30">
        <f t="shared" si="17"/>
        <v>0</v>
      </c>
      <c r="K106" s="30">
        <f t="shared" si="11"/>
        <v>0</v>
      </c>
      <c r="L106" s="36">
        <f t="shared" si="12"/>
        <v>4877.593317721212</v>
      </c>
      <c r="M106" s="37">
        <f t="shared" si="13"/>
        <v>0</v>
      </c>
      <c r="N106" s="38">
        <f t="shared" si="9"/>
        <v>4877.593317721212</v>
      </c>
      <c r="P106" s="35"/>
    </row>
    <row r="107" spans="1:16" s="14" customFormat="1" ht="12.75">
      <c r="A107" s="24" t="s">
        <v>488</v>
      </c>
      <c r="B107" s="25" t="s">
        <v>262</v>
      </c>
      <c r="C107">
        <v>2162</v>
      </c>
      <c r="D107">
        <v>1800281.76</v>
      </c>
      <c r="E107" s="27">
        <v>109550</v>
      </c>
      <c r="F107" s="28">
        <f t="shared" si="14"/>
        <v>35529.06586143313</v>
      </c>
      <c r="G107" s="29">
        <f t="shared" si="10"/>
        <v>0.0015841633275973262</v>
      </c>
      <c r="H107" s="30">
        <f t="shared" si="15"/>
        <v>16.43342546782291</v>
      </c>
      <c r="I107" s="30">
        <f t="shared" si="16"/>
        <v>13909.065861433133</v>
      </c>
      <c r="J107" s="30">
        <f t="shared" si="17"/>
        <v>13909.065861433133</v>
      </c>
      <c r="K107" s="30">
        <f t="shared" si="11"/>
        <v>0.0015113451190615578</v>
      </c>
      <c r="L107" s="36">
        <f t="shared" si="12"/>
        <v>129600.6318512524</v>
      </c>
      <c r="M107" s="37">
        <f t="shared" si="13"/>
        <v>36956.22093227705</v>
      </c>
      <c r="N107" s="38">
        <f t="shared" si="9"/>
        <v>166556.85278352944</v>
      </c>
      <c r="P107" s="35"/>
    </row>
    <row r="108" spans="1:16" s="14" customFormat="1" ht="12.75">
      <c r="A108" s="24" t="s">
        <v>488</v>
      </c>
      <c r="B108" s="25" t="s">
        <v>263</v>
      </c>
      <c r="C108">
        <v>2894</v>
      </c>
      <c r="D108">
        <v>1969406.9</v>
      </c>
      <c r="E108" s="27">
        <v>145850</v>
      </c>
      <c r="F108" s="28">
        <f t="shared" si="14"/>
        <v>39077.56989098388</v>
      </c>
      <c r="G108" s="29">
        <f t="shared" si="10"/>
        <v>0.0017423833599891064</v>
      </c>
      <c r="H108" s="30">
        <f t="shared" si="15"/>
        <v>13.502961261570105</v>
      </c>
      <c r="I108" s="30">
        <f t="shared" si="16"/>
        <v>10137.569890983885</v>
      </c>
      <c r="J108" s="30">
        <f t="shared" si="17"/>
        <v>10137.569890983885</v>
      </c>
      <c r="K108" s="30">
        <f t="shared" si="11"/>
        <v>0.001101538156948899</v>
      </c>
      <c r="L108" s="36">
        <f t="shared" si="12"/>
        <v>142544.63567477264</v>
      </c>
      <c r="M108" s="37">
        <f t="shared" si="13"/>
        <v>26935.40143816662</v>
      </c>
      <c r="N108" s="38">
        <f t="shared" si="9"/>
        <v>169480.03711293926</v>
      </c>
      <c r="P108" s="35"/>
    </row>
    <row r="109" spans="1:16" s="14" customFormat="1" ht="12.75">
      <c r="A109" s="24" t="s">
        <v>494</v>
      </c>
      <c r="B109" s="25" t="s">
        <v>441</v>
      </c>
      <c r="C109">
        <v>1442</v>
      </c>
      <c r="D109">
        <v>2009408</v>
      </c>
      <c r="E109" s="27">
        <v>138850</v>
      </c>
      <c r="F109" s="28">
        <f t="shared" si="14"/>
        <v>20868.320749009723</v>
      </c>
      <c r="G109" s="29">
        <f t="shared" si="10"/>
        <v>0.0009304727731388229</v>
      </c>
      <c r="H109" s="30">
        <f t="shared" si="15"/>
        <v>14.471789701116313</v>
      </c>
      <c r="I109" s="30">
        <f t="shared" si="16"/>
        <v>6448.320749009723</v>
      </c>
      <c r="J109" s="30">
        <f t="shared" si="17"/>
        <v>6448.320749009723</v>
      </c>
      <c r="K109" s="30">
        <f t="shared" si="11"/>
        <v>0.0007006680525671954</v>
      </c>
      <c r="L109" s="36">
        <f t="shared" si="12"/>
        <v>76122.11267513376</v>
      </c>
      <c r="M109" s="37">
        <f t="shared" si="13"/>
        <v>17133.11077944925</v>
      </c>
      <c r="N109" s="38">
        <f t="shared" si="9"/>
        <v>93255.223454583</v>
      </c>
      <c r="P109" s="35"/>
    </row>
    <row r="110" spans="1:16" s="14" customFormat="1" ht="12.75">
      <c r="A110" s="24" t="s">
        <v>491</v>
      </c>
      <c r="B110" s="25" t="s">
        <v>345</v>
      </c>
      <c r="C110">
        <v>1321</v>
      </c>
      <c r="D110">
        <v>1198517</v>
      </c>
      <c r="E110" s="27">
        <v>98250</v>
      </c>
      <c r="F110" s="28">
        <f t="shared" si="14"/>
        <v>16114.411776081424</v>
      </c>
      <c r="G110" s="29">
        <f t="shared" si="10"/>
        <v>0.0007185063711225019</v>
      </c>
      <c r="H110" s="30">
        <f t="shared" si="15"/>
        <v>12.19864631043257</v>
      </c>
      <c r="I110" s="30">
        <f t="shared" si="16"/>
        <v>2904.4117760814256</v>
      </c>
      <c r="J110" s="30">
        <f t="shared" si="17"/>
        <v>2904.4117760814256</v>
      </c>
      <c r="K110" s="30">
        <f t="shared" si="11"/>
        <v>0.00031559046489936524</v>
      </c>
      <c r="L110" s="36">
        <f t="shared" si="12"/>
        <v>58781.11054865696</v>
      </c>
      <c r="M110" s="37">
        <f t="shared" si="13"/>
        <v>7716.98720420847</v>
      </c>
      <c r="N110" s="38">
        <f t="shared" si="9"/>
        <v>66498.09775286543</v>
      </c>
      <c r="P110" s="35"/>
    </row>
    <row r="111" spans="1:16" s="14" customFormat="1" ht="12.75">
      <c r="A111" s="24" t="s">
        <v>483</v>
      </c>
      <c r="B111" s="25" t="s">
        <v>125</v>
      </c>
      <c r="C111">
        <v>138</v>
      </c>
      <c r="D111">
        <v>1747145.91</v>
      </c>
      <c r="E111" s="27">
        <v>184950</v>
      </c>
      <c r="F111" s="28">
        <f t="shared" si="14"/>
        <v>1303.6287406326032</v>
      </c>
      <c r="G111" s="29">
        <f t="shared" si="10"/>
        <v>5.812595388143296E-05</v>
      </c>
      <c r="H111" s="30">
        <f t="shared" si="15"/>
        <v>9.44658507704785</v>
      </c>
      <c r="I111" s="30">
        <f t="shared" si="16"/>
        <v>-76.37125936739675</v>
      </c>
      <c r="J111" s="30">
        <f t="shared" si="17"/>
        <v>0</v>
      </c>
      <c r="K111" s="30">
        <f t="shared" si="11"/>
        <v>0</v>
      </c>
      <c r="L111" s="36">
        <f t="shared" si="12"/>
        <v>4755.292726928533</v>
      </c>
      <c r="M111" s="37">
        <f t="shared" si="13"/>
        <v>0</v>
      </c>
      <c r="N111" s="38">
        <f t="shared" si="9"/>
        <v>4755.292726928533</v>
      </c>
      <c r="P111" s="35"/>
    </row>
    <row r="112" spans="1:16" s="14" customFormat="1" ht="12.75">
      <c r="A112" s="24" t="s">
        <v>493</v>
      </c>
      <c r="B112" s="25" t="s">
        <v>407</v>
      </c>
      <c r="C112">
        <v>98</v>
      </c>
      <c r="D112">
        <v>181828.47</v>
      </c>
      <c r="E112" s="27">
        <v>18000</v>
      </c>
      <c r="F112" s="28">
        <f t="shared" si="14"/>
        <v>989.9550033333333</v>
      </c>
      <c r="G112" s="29">
        <f t="shared" si="10"/>
        <v>4.413992809066489E-05</v>
      </c>
      <c r="H112" s="30">
        <f t="shared" si="15"/>
        <v>10.101581666666666</v>
      </c>
      <c r="I112" s="30">
        <f t="shared" si="16"/>
        <v>9.955003333333291</v>
      </c>
      <c r="J112" s="30">
        <f t="shared" si="17"/>
        <v>9.955003333333291</v>
      </c>
      <c r="K112" s="30">
        <f t="shared" si="11"/>
        <v>1.0817006582586263E-06</v>
      </c>
      <c r="L112" s="36">
        <f t="shared" si="12"/>
        <v>3611.093926214853</v>
      </c>
      <c r="M112" s="37">
        <f t="shared" si="13"/>
        <v>26.450324287292773</v>
      </c>
      <c r="N112" s="38">
        <f t="shared" si="9"/>
        <v>3637.544250502146</v>
      </c>
      <c r="P112" s="35"/>
    </row>
    <row r="113" spans="1:16" s="14" customFormat="1" ht="12.75">
      <c r="A113" s="39" t="s">
        <v>480</v>
      </c>
      <c r="B113" s="25" t="s">
        <v>24</v>
      </c>
      <c r="C113">
        <v>251</v>
      </c>
      <c r="D113">
        <v>224333.96</v>
      </c>
      <c r="E113" s="27">
        <v>16650</v>
      </c>
      <c r="F113" s="28">
        <f t="shared" si="14"/>
        <v>3381.851288888889</v>
      </c>
      <c r="G113" s="29">
        <f t="shared" si="10"/>
        <v>0.00015078935123540645</v>
      </c>
      <c r="H113" s="30">
        <f t="shared" si="15"/>
        <v>13.47351111111111</v>
      </c>
      <c r="I113" s="30">
        <f t="shared" si="16"/>
        <v>871.8512888888886</v>
      </c>
      <c r="J113" s="30">
        <f t="shared" si="17"/>
        <v>871.8512888888886</v>
      </c>
      <c r="K113" s="30">
        <f t="shared" si="11"/>
        <v>9.473448491342343E-05</v>
      </c>
      <c r="L113" s="36">
        <f t="shared" si="12"/>
        <v>12336.098719182399</v>
      </c>
      <c r="M113" s="37">
        <f t="shared" si="13"/>
        <v>2316.4984027869446</v>
      </c>
      <c r="N113" s="38">
        <f t="shared" si="9"/>
        <v>14652.597121969344</v>
      </c>
      <c r="P113" s="35"/>
    </row>
    <row r="114" spans="1:16" s="14" customFormat="1" ht="12.75">
      <c r="A114" s="24" t="s">
        <v>481</v>
      </c>
      <c r="B114" s="25" t="s">
        <v>78</v>
      </c>
      <c r="C114">
        <v>8054</v>
      </c>
      <c r="D114">
        <v>25025492</v>
      </c>
      <c r="E114" s="27">
        <v>1328750</v>
      </c>
      <c r="F114" s="28">
        <f t="shared" si="14"/>
        <v>151687.91162220133</v>
      </c>
      <c r="G114" s="29">
        <f t="shared" si="10"/>
        <v>0.006763432164777514</v>
      </c>
      <c r="H114" s="30">
        <f t="shared" si="15"/>
        <v>18.833860395108186</v>
      </c>
      <c r="I114" s="30">
        <f t="shared" si="16"/>
        <v>71147.91162220133</v>
      </c>
      <c r="J114" s="30">
        <f t="shared" si="17"/>
        <v>71147.91162220133</v>
      </c>
      <c r="K114" s="30">
        <f t="shared" si="11"/>
        <v>0.007730860579199076</v>
      </c>
      <c r="L114" s="36">
        <f t="shared" si="12"/>
        <v>553317.3674507987</v>
      </c>
      <c r="M114" s="37">
        <f t="shared" si="13"/>
        <v>189039.14662384638</v>
      </c>
      <c r="N114" s="38">
        <f t="shared" si="9"/>
        <v>742356.5140746451</v>
      </c>
      <c r="P114" s="35"/>
    </row>
    <row r="115" spans="1:16" s="14" customFormat="1" ht="12.75">
      <c r="A115" s="24" t="s">
        <v>485</v>
      </c>
      <c r="B115" s="25" t="s">
        <v>185</v>
      </c>
      <c r="C115">
        <v>1568</v>
      </c>
      <c r="D115">
        <v>3759548.26</v>
      </c>
      <c r="E115" s="27">
        <v>304750</v>
      </c>
      <c r="F115" s="28">
        <f t="shared" si="14"/>
        <v>19343.631408301884</v>
      </c>
      <c r="G115" s="29">
        <f t="shared" si="10"/>
        <v>0.0008624902106659442</v>
      </c>
      <c r="H115" s="30">
        <f t="shared" si="15"/>
        <v>12.336499622641508</v>
      </c>
      <c r="I115" s="30">
        <f t="shared" si="16"/>
        <v>3663.6314083018847</v>
      </c>
      <c r="J115" s="30">
        <f t="shared" si="17"/>
        <v>3663.6314083018847</v>
      </c>
      <c r="K115" s="30">
        <f t="shared" si="11"/>
        <v>0.0003980865071845424</v>
      </c>
      <c r="L115" s="36">
        <f t="shared" si="12"/>
        <v>70560.44936815948</v>
      </c>
      <c r="M115" s="37">
        <f t="shared" si="13"/>
        <v>9734.224648044286</v>
      </c>
      <c r="N115" s="38">
        <f t="shared" si="9"/>
        <v>80294.67401620376</v>
      </c>
      <c r="P115" s="35"/>
    </row>
    <row r="116" spans="1:16" s="14" customFormat="1" ht="12.75">
      <c r="A116" s="24" t="s">
        <v>493</v>
      </c>
      <c r="B116" s="25" t="s">
        <v>408</v>
      </c>
      <c r="C116">
        <v>504</v>
      </c>
      <c r="D116">
        <v>1205511.79</v>
      </c>
      <c r="E116" s="27">
        <v>63650</v>
      </c>
      <c r="F116" s="28">
        <f t="shared" si="14"/>
        <v>9545.607889395129</v>
      </c>
      <c r="G116" s="29">
        <f t="shared" si="10"/>
        <v>0.0004256177749502337</v>
      </c>
      <c r="H116" s="30">
        <f t="shared" si="15"/>
        <v>18.939698193244304</v>
      </c>
      <c r="I116" s="30">
        <f t="shared" si="16"/>
        <v>4505.607889395129</v>
      </c>
      <c r="J116" s="30">
        <f t="shared" si="17"/>
        <v>4505.607889395129</v>
      </c>
      <c r="K116" s="30">
        <f t="shared" si="11"/>
        <v>0.0004895748255045612</v>
      </c>
      <c r="L116" s="36">
        <f t="shared" si="12"/>
        <v>34819.85196837954</v>
      </c>
      <c r="M116" s="37">
        <f t="shared" si="13"/>
        <v>11971.346045344008</v>
      </c>
      <c r="N116" s="38">
        <f t="shared" si="9"/>
        <v>46791.198013723544</v>
      </c>
      <c r="P116" s="35"/>
    </row>
    <row r="117" spans="1:16" s="14" customFormat="1" ht="12.75">
      <c r="A117" s="39" t="s">
        <v>480</v>
      </c>
      <c r="B117" s="25" t="s">
        <v>25</v>
      </c>
      <c r="C117">
        <v>100</v>
      </c>
      <c r="D117">
        <v>145902</v>
      </c>
      <c r="E117" s="27">
        <v>11800</v>
      </c>
      <c r="F117" s="28">
        <f t="shared" si="14"/>
        <v>1236.457627118644</v>
      </c>
      <c r="G117" s="29">
        <f t="shared" si="10"/>
        <v>5.5130940865394176E-05</v>
      </c>
      <c r="H117" s="30">
        <f t="shared" si="15"/>
        <v>12.36457627118644</v>
      </c>
      <c r="I117" s="30">
        <f t="shared" si="16"/>
        <v>236.45762711864398</v>
      </c>
      <c r="J117" s="30">
        <f t="shared" si="17"/>
        <v>236.45762711864398</v>
      </c>
      <c r="K117" s="30">
        <f t="shared" si="11"/>
        <v>2.5693248142677107E-05</v>
      </c>
      <c r="L117" s="36">
        <f t="shared" si="12"/>
        <v>4510.27027721051</v>
      </c>
      <c r="M117" s="37">
        <f t="shared" si="13"/>
        <v>628.2650751657455</v>
      </c>
      <c r="N117" s="38">
        <f t="shared" si="9"/>
        <v>5138.535352376256</v>
      </c>
      <c r="P117" s="35"/>
    </row>
    <row r="118" spans="1:16" s="14" customFormat="1" ht="12.75">
      <c r="A118" s="24" t="s">
        <v>482</v>
      </c>
      <c r="B118" s="25" t="s">
        <v>103</v>
      </c>
      <c r="C118">
        <v>301</v>
      </c>
      <c r="D118">
        <v>1034943.12</v>
      </c>
      <c r="E118" s="27">
        <v>134600</v>
      </c>
      <c r="F118" s="28">
        <f t="shared" si="14"/>
        <v>2314.397318870728</v>
      </c>
      <c r="G118" s="29">
        <f t="shared" si="10"/>
        <v>0.0001031939137477985</v>
      </c>
      <c r="H118" s="30">
        <f t="shared" si="15"/>
        <v>7.689027637444279</v>
      </c>
      <c r="I118" s="30">
        <f t="shared" si="16"/>
        <v>-695.602681129272</v>
      </c>
      <c r="J118" s="30">
        <f t="shared" si="17"/>
        <v>0</v>
      </c>
      <c r="K118" s="30">
        <f t="shared" si="11"/>
        <v>0</v>
      </c>
      <c r="L118" s="36">
        <f t="shared" si="12"/>
        <v>8442.30906746367</v>
      </c>
      <c r="M118" s="37">
        <f t="shared" si="13"/>
        <v>0</v>
      </c>
      <c r="N118" s="38">
        <f t="shared" si="9"/>
        <v>8442.30906746367</v>
      </c>
      <c r="P118" s="35"/>
    </row>
    <row r="119" spans="1:16" s="14" customFormat="1" ht="12.75">
      <c r="A119" s="24" t="s">
        <v>486</v>
      </c>
      <c r="B119" s="25" t="s">
        <v>204</v>
      </c>
      <c r="C119">
        <v>2107</v>
      </c>
      <c r="D119">
        <v>5632932.61</v>
      </c>
      <c r="E119" s="27">
        <v>356400</v>
      </c>
      <c r="F119" s="28">
        <f t="shared" si="14"/>
        <v>33301.31596315937</v>
      </c>
      <c r="G119" s="29">
        <f t="shared" si="10"/>
        <v>0.0014848328327943421</v>
      </c>
      <c r="H119" s="30">
        <f t="shared" si="15"/>
        <v>15.805085886644221</v>
      </c>
      <c r="I119" s="30">
        <f t="shared" si="16"/>
        <v>12231.315963159373</v>
      </c>
      <c r="J119" s="30">
        <f t="shared" si="17"/>
        <v>12231.315963159373</v>
      </c>
      <c r="K119" s="30">
        <f t="shared" si="11"/>
        <v>0.0013290425011127196</v>
      </c>
      <c r="L119" s="36">
        <f t="shared" si="12"/>
        <v>121474.38964863244</v>
      </c>
      <c r="M119" s="37">
        <f t="shared" si="13"/>
        <v>32498.459603988835</v>
      </c>
      <c r="N119" s="38">
        <f t="shared" si="9"/>
        <v>153972.84925262126</v>
      </c>
      <c r="P119" s="35"/>
    </row>
    <row r="120" spans="1:16" s="14" customFormat="1" ht="12.75">
      <c r="A120" s="24" t="s">
        <v>493</v>
      </c>
      <c r="B120" s="25" t="s">
        <v>522</v>
      </c>
      <c r="C120">
        <v>562</v>
      </c>
      <c r="D120">
        <v>1323841.2</v>
      </c>
      <c r="E120" s="27">
        <v>58350</v>
      </c>
      <c r="F120" s="28">
        <f t="shared" si="14"/>
        <v>12750.621326478149</v>
      </c>
      <c r="G120" s="29">
        <f t="shared" si="10"/>
        <v>0.0005685223132030944</v>
      </c>
      <c r="H120" s="30">
        <f t="shared" si="15"/>
        <v>22.6879383033419</v>
      </c>
      <c r="I120" s="30">
        <f t="shared" si="16"/>
        <v>7130.621326478149</v>
      </c>
      <c r="J120" s="30">
        <f t="shared" si="17"/>
        <v>7130.621326478149</v>
      </c>
      <c r="K120" s="30">
        <f t="shared" si="11"/>
        <v>0.0007748061476601996</v>
      </c>
      <c r="L120" s="36">
        <f t="shared" si="12"/>
        <v>46510.892992585024</v>
      </c>
      <c r="M120" s="37">
        <f t="shared" si="13"/>
        <v>18945.975218682357</v>
      </c>
      <c r="N120" s="38">
        <f t="shared" si="9"/>
        <v>65456.868211267385</v>
      </c>
      <c r="P120" s="35"/>
    </row>
    <row r="121" spans="1:16" s="14" customFormat="1" ht="12.75">
      <c r="A121" s="24" t="s">
        <v>494</v>
      </c>
      <c r="B121" s="25" t="s">
        <v>442</v>
      </c>
      <c r="C121">
        <v>2072</v>
      </c>
      <c r="D121">
        <v>3271217</v>
      </c>
      <c r="E121" s="27">
        <v>235450</v>
      </c>
      <c r="F121" s="28">
        <f t="shared" si="14"/>
        <v>28787.265338713103</v>
      </c>
      <c r="G121" s="29">
        <f t="shared" si="10"/>
        <v>0.0012835611898512045</v>
      </c>
      <c r="H121" s="30">
        <f t="shared" si="15"/>
        <v>13.893467827564239</v>
      </c>
      <c r="I121" s="30">
        <f t="shared" si="16"/>
        <v>8067.265338713102</v>
      </c>
      <c r="J121" s="30">
        <f t="shared" si="17"/>
        <v>8067.265338713102</v>
      </c>
      <c r="K121" s="30">
        <f t="shared" si="11"/>
        <v>0.0008765809447811669</v>
      </c>
      <c r="L121" s="36">
        <f t="shared" si="12"/>
        <v>105008.32731481179</v>
      </c>
      <c r="M121" s="37">
        <f t="shared" si="13"/>
        <v>21434.627109175508</v>
      </c>
      <c r="N121" s="38">
        <f t="shared" si="9"/>
        <v>126442.95442398729</v>
      </c>
      <c r="P121" s="35"/>
    </row>
    <row r="122" spans="1:16" s="14" customFormat="1" ht="12.75">
      <c r="A122" s="24" t="s">
        <v>493</v>
      </c>
      <c r="B122" s="25" t="s">
        <v>409</v>
      </c>
      <c r="C122">
        <v>55</v>
      </c>
      <c r="D122">
        <v>297719.24</v>
      </c>
      <c r="E122" s="27">
        <v>36750</v>
      </c>
      <c r="F122" s="28">
        <f t="shared" si="14"/>
        <v>445.5662095238095</v>
      </c>
      <c r="G122" s="29">
        <f t="shared" si="10"/>
        <v>1.9866822614955567E-05</v>
      </c>
      <c r="H122" s="30">
        <f t="shared" si="15"/>
        <v>8.10120380952381</v>
      </c>
      <c r="I122" s="30">
        <f t="shared" si="16"/>
        <v>-104.43379047619047</v>
      </c>
      <c r="J122" s="30">
        <f t="shared" si="17"/>
        <v>0</v>
      </c>
      <c r="K122" s="30">
        <f t="shared" si="11"/>
        <v>0</v>
      </c>
      <c r="L122" s="36">
        <f t="shared" si="12"/>
        <v>1625.3076427921583</v>
      </c>
      <c r="M122" s="37">
        <f t="shared" si="13"/>
        <v>0</v>
      </c>
      <c r="N122" s="38">
        <f t="shared" si="9"/>
        <v>1625.3076427921583</v>
      </c>
      <c r="P122" s="35"/>
    </row>
    <row r="123" spans="1:16" s="14" customFormat="1" ht="12.75">
      <c r="A123" s="24" t="s">
        <v>483</v>
      </c>
      <c r="B123" s="25" t="s">
        <v>126</v>
      </c>
      <c r="C123">
        <v>1713</v>
      </c>
      <c r="D123">
        <v>3791227.61</v>
      </c>
      <c r="E123" s="27">
        <v>258500</v>
      </c>
      <c r="F123" s="28">
        <f t="shared" si="14"/>
        <v>25123.299403984525</v>
      </c>
      <c r="G123" s="29">
        <f t="shared" si="10"/>
        <v>0.001120192963678293</v>
      </c>
      <c r="H123" s="30">
        <f t="shared" si="15"/>
        <v>14.666257678916827</v>
      </c>
      <c r="I123" s="30">
        <f t="shared" si="16"/>
        <v>7993.299403984524</v>
      </c>
      <c r="J123" s="30">
        <f t="shared" si="17"/>
        <v>7993.299403984524</v>
      </c>
      <c r="K123" s="30">
        <f t="shared" si="11"/>
        <v>0.0008685438806431053</v>
      </c>
      <c r="L123" s="36">
        <f t="shared" si="12"/>
        <v>91643.14901053948</v>
      </c>
      <c r="M123" s="37">
        <f t="shared" si="13"/>
        <v>21238.100509005246</v>
      </c>
      <c r="N123" s="38">
        <f t="shared" si="9"/>
        <v>112881.24951954473</v>
      </c>
      <c r="P123" s="35"/>
    </row>
    <row r="124" spans="1:16" s="14" customFormat="1" ht="12.75">
      <c r="A124" s="24" t="s">
        <v>483</v>
      </c>
      <c r="B124" s="25" t="s">
        <v>127</v>
      </c>
      <c r="C124">
        <v>1908</v>
      </c>
      <c r="D124">
        <v>4568245.08</v>
      </c>
      <c r="E124" s="27">
        <v>504050</v>
      </c>
      <c r="F124" s="28">
        <f t="shared" si="14"/>
        <v>17292.355148576527</v>
      </c>
      <c r="G124" s="29">
        <f t="shared" si="10"/>
        <v>0.0007710282893730649</v>
      </c>
      <c r="H124" s="30">
        <f t="shared" si="15"/>
        <v>9.063079218331515</v>
      </c>
      <c r="I124" s="30">
        <f t="shared" si="16"/>
        <v>-1787.6448514234698</v>
      </c>
      <c r="J124" s="30">
        <f t="shared" si="17"/>
        <v>0</v>
      </c>
      <c r="K124" s="30">
        <f t="shared" si="11"/>
        <v>0</v>
      </c>
      <c r="L124" s="36">
        <f t="shared" si="12"/>
        <v>63077.93630691805</v>
      </c>
      <c r="M124" s="37">
        <f t="shared" si="13"/>
        <v>0</v>
      </c>
      <c r="N124" s="38">
        <f t="shared" si="9"/>
        <v>63077.93630691805</v>
      </c>
      <c r="P124" s="35"/>
    </row>
    <row r="125" spans="1:16" s="14" customFormat="1" ht="14.25">
      <c r="A125" s="24" t="s">
        <v>487</v>
      </c>
      <c r="B125" s="25" t="s">
        <v>222</v>
      </c>
      <c r="C125">
        <v>1164</v>
      </c>
      <c r="D125" s="102">
        <v>3359077</v>
      </c>
      <c r="E125" s="27">
        <v>282600</v>
      </c>
      <c r="F125" s="28">
        <f t="shared" si="14"/>
        <v>13835.688704883227</v>
      </c>
      <c r="G125" s="29">
        <f t="shared" si="10"/>
        <v>0.0006169030940416751</v>
      </c>
      <c r="H125" s="30">
        <f t="shared" si="15"/>
        <v>11.886330502477</v>
      </c>
      <c r="I125" s="30">
        <f t="shared" si="16"/>
        <v>2195.6887048832277</v>
      </c>
      <c r="J125" s="30">
        <f t="shared" si="17"/>
        <v>2195.6887048832277</v>
      </c>
      <c r="K125" s="30">
        <f t="shared" si="11"/>
        <v>0.00023858132819006873</v>
      </c>
      <c r="L125" s="36">
        <f t="shared" si="12"/>
        <v>50468.93169787869</v>
      </c>
      <c r="M125" s="37">
        <f t="shared" si="13"/>
        <v>5833.918516495474</v>
      </c>
      <c r="N125" s="38">
        <f t="shared" si="9"/>
        <v>56302.850214374164</v>
      </c>
      <c r="P125" s="35"/>
    </row>
    <row r="126" spans="1:16" s="14" customFormat="1" ht="12.75">
      <c r="A126" s="24" t="s">
        <v>491</v>
      </c>
      <c r="B126" s="25" t="s">
        <v>346</v>
      </c>
      <c r="C126">
        <v>37</v>
      </c>
      <c r="D126">
        <v>76861.6</v>
      </c>
      <c r="E126" s="27">
        <v>10200</v>
      </c>
      <c r="F126" s="28">
        <f t="shared" si="14"/>
        <v>278.81168627450984</v>
      </c>
      <c r="G126" s="29">
        <f t="shared" si="10"/>
        <v>1.2431603195655567E-05</v>
      </c>
      <c r="H126" s="30">
        <f t="shared" si="15"/>
        <v>7.535450980392158</v>
      </c>
      <c r="I126" s="30">
        <f t="shared" si="16"/>
        <v>-91.18831372549016</v>
      </c>
      <c r="J126" s="30">
        <f t="shared" si="17"/>
        <v>0</v>
      </c>
      <c r="K126" s="30">
        <f t="shared" si="11"/>
        <v>0</v>
      </c>
      <c r="L126" s="36">
        <f t="shared" si="12"/>
        <v>1017.0312625053658</v>
      </c>
      <c r="M126" s="37">
        <f t="shared" si="13"/>
        <v>0</v>
      </c>
      <c r="N126" s="38">
        <f t="shared" si="9"/>
        <v>1017.0312625053658</v>
      </c>
      <c r="P126" s="35"/>
    </row>
    <row r="127" spans="1:16" s="14" customFormat="1" ht="12.75">
      <c r="A127" s="24" t="s">
        <v>493</v>
      </c>
      <c r="B127" s="25" t="s">
        <v>410</v>
      </c>
      <c r="C127">
        <v>321</v>
      </c>
      <c r="D127">
        <v>264076.71</v>
      </c>
      <c r="E127" s="27">
        <v>19000</v>
      </c>
      <c r="F127" s="28">
        <f t="shared" si="14"/>
        <v>4461.506521578948</v>
      </c>
      <c r="G127" s="29">
        <f t="shared" si="10"/>
        <v>0.0001989288163355215</v>
      </c>
      <c r="H127" s="30">
        <f t="shared" si="15"/>
        <v>13.898774210526318</v>
      </c>
      <c r="I127" s="30">
        <f t="shared" si="16"/>
        <v>1251.506521578948</v>
      </c>
      <c r="J127" s="30">
        <f t="shared" si="17"/>
        <v>1251.506521578948</v>
      </c>
      <c r="K127" s="30">
        <f t="shared" si="11"/>
        <v>0.00013598744097593647</v>
      </c>
      <c r="L127" s="36">
        <f t="shared" si="12"/>
        <v>16274.395348873144</v>
      </c>
      <c r="M127" s="37">
        <f t="shared" si="13"/>
        <v>3325.237796011964</v>
      </c>
      <c r="N127" s="38">
        <f t="shared" si="9"/>
        <v>19599.63314488511</v>
      </c>
      <c r="P127" s="35"/>
    </row>
    <row r="128" spans="1:16" s="14" customFormat="1" ht="12.75">
      <c r="A128" s="24" t="s">
        <v>491</v>
      </c>
      <c r="B128" s="25" t="s">
        <v>347</v>
      </c>
      <c r="C128">
        <v>826</v>
      </c>
      <c r="D128">
        <v>1050359.26</v>
      </c>
      <c r="E128" s="27">
        <v>68750</v>
      </c>
      <c r="F128" s="28">
        <f t="shared" si="14"/>
        <v>12619.589072872726</v>
      </c>
      <c r="G128" s="29">
        <f t="shared" si="10"/>
        <v>0.0005626798716454213</v>
      </c>
      <c r="H128" s="30">
        <f t="shared" si="15"/>
        <v>15.277952872727273</v>
      </c>
      <c r="I128" s="30">
        <f t="shared" si="16"/>
        <v>4359.589072872727</v>
      </c>
      <c r="J128" s="30">
        <f t="shared" si="17"/>
        <v>4359.589072872727</v>
      </c>
      <c r="K128" s="30">
        <f t="shared" si="11"/>
        <v>0.0004737085676378709</v>
      </c>
      <c r="L128" s="36">
        <f t="shared" si="12"/>
        <v>46032.92200042927</v>
      </c>
      <c r="M128" s="37">
        <f t="shared" si="13"/>
        <v>11583.37580367348</v>
      </c>
      <c r="N128" s="38">
        <f t="shared" si="9"/>
        <v>57616.29780410275</v>
      </c>
      <c r="P128" s="35"/>
    </row>
    <row r="129" spans="1:16" s="14" customFormat="1" ht="12.75">
      <c r="A129" s="24" t="s">
        <v>488</v>
      </c>
      <c r="B129" s="25" t="s">
        <v>264</v>
      </c>
      <c r="C129">
        <v>3776</v>
      </c>
      <c r="D129">
        <v>4288665.3</v>
      </c>
      <c r="E129" s="27">
        <v>217000</v>
      </c>
      <c r="F129" s="28">
        <f t="shared" si="14"/>
        <v>74626.72890691244</v>
      </c>
      <c r="G129" s="29">
        <f t="shared" si="10"/>
        <v>0.0033274425973919856</v>
      </c>
      <c r="H129" s="30">
        <f t="shared" si="15"/>
        <v>19.76343456221198</v>
      </c>
      <c r="I129" s="30">
        <f t="shared" si="16"/>
        <v>36866.72890691244</v>
      </c>
      <c r="J129" s="30">
        <f t="shared" si="17"/>
        <v>36866.72890691244</v>
      </c>
      <c r="K129" s="30">
        <f t="shared" si="11"/>
        <v>0.004005901715062176</v>
      </c>
      <c r="L129" s="36">
        <f t="shared" si="12"/>
        <v>272218.56203730346</v>
      </c>
      <c r="M129" s="37">
        <f t="shared" si="13"/>
        <v>97954.45590001966</v>
      </c>
      <c r="N129" s="38">
        <f t="shared" si="9"/>
        <v>370173.01793732314</v>
      </c>
      <c r="P129" s="35"/>
    </row>
    <row r="130" spans="1:16" s="14" customFormat="1" ht="14.25">
      <c r="A130" s="24" t="s">
        <v>487</v>
      </c>
      <c r="B130" s="25" t="s">
        <v>223</v>
      </c>
      <c r="C130">
        <v>2458</v>
      </c>
      <c r="D130" s="102">
        <v>3514896.99</v>
      </c>
      <c r="E130" s="27">
        <v>149850</v>
      </c>
      <c r="F130" s="28">
        <f t="shared" si="14"/>
        <v>57655.100443243246</v>
      </c>
      <c r="G130" s="29">
        <f t="shared" si="10"/>
        <v>0.0025707148093153417</v>
      </c>
      <c r="H130" s="30">
        <f t="shared" si="15"/>
        <v>23.456102702702704</v>
      </c>
      <c r="I130" s="30">
        <f t="shared" si="16"/>
        <v>33075.100443243246</v>
      </c>
      <c r="J130" s="30">
        <f t="shared" si="17"/>
        <v>33075.100443243246</v>
      </c>
      <c r="K130" s="30">
        <f t="shared" si="11"/>
        <v>0.003593907176467701</v>
      </c>
      <c r="L130" s="36">
        <f t="shared" si="12"/>
        <v>210310.55181787838</v>
      </c>
      <c r="M130" s="37">
        <f t="shared" si="13"/>
        <v>87880.14461323486</v>
      </c>
      <c r="N130" s="38">
        <f t="shared" si="9"/>
        <v>298190.69643111323</v>
      </c>
      <c r="P130" s="35"/>
    </row>
    <row r="131" spans="1:16" s="14" customFormat="1" ht="12.75">
      <c r="A131" s="24" t="s">
        <v>488</v>
      </c>
      <c r="B131" s="25" t="s">
        <v>265</v>
      </c>
      <c r="C131">
        <v>1173</v>
      </c>
      <c r="D131">
        <v>1067958.3</v>
      </c>
      <c r="E131" s="27">
        <v>94650</v>
      </c>
      <c r="F131" s="28">
        <f t="shared" si="14"/>
        <v>13235.235984152141</v>
      </c>
      <c r="G131" s="29">
        <f t="shared" si="10"/>
        <v>0.00059013022070332</v>
      </c>
      <c r="H131" s="30">
        <f t="shared" si="15"/>
        <v>11.28323613312203</v>
      </c>
      <c r="I131" s="30">
        <f t="shared" si="16"/>
        <v>1505.2359841521406</v>
      </c>
      <c r="J131" s="30">
        <f t="shared" si="17"/>
        <v>1505.2359841521406</v>
      </c>
      <c r="K131" s="30">
        <f t="shared" si="11"/>
        <v>0.00016355742940236235</v>
      </c>
      <c r="L131" s="36">
        <f t="shared" si="12"/>
        <v>48278.639042646646</v>
      </c>
      <c r="M131" s="37">
        <f t="shared" si="13"/>
        <v>3999.3939305287263</v>
      </c>
      <c r="N131" s="38">
        <f t="shared" si="9"/>
        <v>52278.03297317537</v>
      </c>
      <c r="P131" s="35"/>
    </row>
    <row r="132" spans="1:16" s="14" customFormat="1" ht="12.75">
      <c r="A132" s="24" t="s">
        <v>489</v>
      </c>
      <c r="B132" s="25" t="s">
        <v>314</v>
      </c>
      <c r="C132">
        <v>4002</v>
      </c>
      <c r="D132">
        <v>6246604.54</v>
      </c>
      <c r="E132" s="27">
        <v>310550</v>
      </c>
      <c r="F132" s="28">
        <f t="shared" si="14"/>
        <v>80498.82907448076</v>
      </c>
      <c r="G132" s="29">
        <f t="shared" si="10"/>
        <v>0.003589266698755078</v>
      </c>
      <c r="H132" s="30">
        <f t="shared" si="15"/>
        <v>20.114649943648367</v>
      </c>
      <c r="I132" s="30">
        <f t="shared" si="16"/>
        <v>40478.82907448076</v>
      </c>
      <c r="J132" s="30">
        <f t="shared" si="17"/>
        <v>40478.82907448076</v>
      </c>
      <c r="K132" s="30">
        <f t="shared" si="11"/>
        <v>0.004398388889413174</v>
      </c>
      <c r="L132" s="36">
        <f t="shared" si="12"/>
        <v>293638.42978667753</v>
      </c>
      <c r="M132" s="37">
        <f t="shared" si="13"/>
        <v>107551.76266037572</v>
      </c>
      <c r="N132" s="38">
        <f t="shared" si="9"/>
        <v>401190.19244705327</v>
      </c>
      <c r="P132" s="35"/>
    </row>
    <row r="133" spans="1:16" s="14" customFormat="1" ht="12.75">
      <c r="A133" s="24" t="s">
        <v>486</v>
      </c>
      <c r="B133" s="25" t="s">
        <v>205</v>
      </c>
      <c r="C133">
        <v>1669</v>
      </c>
      <c r="D133">
        <v>2198730</v>
      </c>
      <c r="E133" s="27">
        <v>139750</v>
      </c>
      <c r="F133" s="28">
        <f t="shared" si="14"/>
        <v>26258.89352415027</v>
      </c>
      <c r="G133" s="29">
        <f t="shared" si="10"/>
        <v>0.0011708266214056837</v>
      </c>
      <c r="H133" s="30">
        <f t="shared" si="15"/>
        <v>15.733309481216457</v>
      </c>
      <c r="I133" s="30">
        <f t="shared" si="16"/>
        <v>9568.893524150268</v>
      </c>
      <c r="J133" s="30">
        <f t="shared" si="17"/>
        <v>9568.893524150268</v>
      </c>
      <c r="K133" s="30">
        <f t="shared" si="11"/>
        <v>0.0010397463544006944</v>
      </c>
      <c r="L133" s="36">
        <f t="shared" si="12"/>
        <v>95785.49590122439</v>
      </c>
      <c r="M133" s="37">
        <f t="shared" si="13"/>
        <v>25424.435161851754</v>
      </c>
      <c r="N133" s="38">
        <f t="shared" si="9"/>
        <v>121209.93106307615</v>
      </c>
      <c r="P133" s="35"/>
    </row>
    <row r="134" spans="1:16" s="14" customFormat="1" ht="12.75">
      <c r="A134" s="24" t="s">
        <v>488</v>
      </c>
      <c r="B134" s="25" t="s">
        <v>266</v>
      </c>
      <c r="C134">
        <v>44</v>
      </c>
      <c r="D134">
        <v>94917</v>
      </c>
      <c r="E134" s="27">
        <v>4900</v>
      </c>
      <c r="F134" s="28">
        <f t="shared" si="14"/>
        <v>852.315918367347</v>
      </c>
      <c r="G134" s="29">
        <f t="shared" si="10"/>
        <v>3.8002902374943675E-05</v>
      </c>
      <c r="H134" s="30">
        <f t="shared" si="15"/>
        <v>19.370816326530612</v>
      </c>
      <c r="I134" s="30">
        <f t="shared" si="16"/>
        <v>412.3159183673469</v>
      </c>
      <c r="J134" s="30">
        <f t="shared" si="17"/>
        <v>412.3159183673469</v>
      </c>
      <c r="K134" s="30">
        <f t="shared" si="11"/>
        <v>4.480183334696399E-05</v>
      </c>
      <c r="L134" s="36">
        <f t="shared" si="12"/>
        <v>3109.0229613155666</v>
      </c>
      <c r="M134" s="37">
        <f t="shared" si="13"/>
        <v>1095.5184427826382</v>
      </c>
      <c r="N134" s="38">
        <f aca="true" t="shared" si="18" ref="N134:N197">L134+M134</f>
        <v>4204.541404098205</v>
      </c>
      <c r="P134" s="35"/>
    </row>
    <row r="135" spans="1:16" s="14" customFormat="1" ht="12.75">
      <c r="A135" s="39" t="s">
        <v>479</v>
      </c>
      <c r="B135" s="25" t="s">
        <v>1</v>
      </c>
      <c r="C135">
        <v>3938</v>
      </c>
      <c r="D135">
        <v>6545208.22</v>
      </c>
      <c r="E135" s="27">
        <v>413550</v>
      </c>
      <c r="F135" s="28">
        <f t="shared" si="14"/>
        <v>62326.27244676581</v>
      </c>
      <c r="G135" s="29">
        <f aca="true" t="shared" si="19" ref="G135:G198">F135/$F$498</f>
        <v>0.0027789921508514274</v>
      </c>
      <c r="H135" s="30">
        <f t="shared" si="15"/>
        <v>15.826884826502235</v>
      </c>
      <c r="I135" s="30">
        <f t="shared" si="16"/>
        <v>22946.2724467658</v>
      </c>
      <c r="J135" s="30">
        <f t="shared" si="17"/>
        <v>22946.2724467658</v>
      </c>
      <c r="K135" s="30">
        <f aca="true" t="shared" si="20" ref="K135:K198">J135/$J$498</f>
        <v>0.002493318904991003</v>
      </c>
      <c r="L135" s="36">
        <f aca="true" t="shared" si="21" ref="L135:L198">$B$505*G135</f>
        <v>227349.75137081553</v>
      </c>
      <c r="M135" s="37">
        <f aca="true" t="shared" si="22" ref="M135:M198">$G$505*K135</f>
        <v>60967.970283773124</v>
      </c>
      <c r="N135" s="38">
        <f t="shared" si="18"/>
        <v>288317.72165458865</v>
      </c>
      <c r="P135" s="35"/>
    </row>
    <row r="136" spans="1:16" s="14" customFormat="1" ht="12.75">
      <c r="A136" s="39" t="s">
        <v>480</v>
      </c>
      <c r="B136" s="25" t="s">
        <v>26</v>
      </c>
      <c r="C136">
        <v>212</v>
      </c>
      <c r="D136">
        <v>227624.74</v>
      </c>
      <c r="E136" s="27">
        <v>17550</v>
      </c>
      <c r="F136" s="28">
        <f aca="true" t="shared" si="23" ref="F136:F199">(C136*D136)/E136</f>
        <v>2749.6549789173787</v>
      </c>
      <c r="G136" s="29">
        <f t="shared" si="19"/>
        <v>0.00012260110069132582</v>
      </c>
      <c r="H136" s="30">
        <f aca="true" t="shared" si="24" ref="H136:H199">D136/E136</f>
        <v>12.970070655270655</v>
      </c>
      <c r="I136" s="30">
        <f aca="true" t="shared" si="25" ref="I136:I199">(H136-10)*C136</f>
        <v>629.6549789173789</v>
      </c>
      <c r="J136" s="30">
        <f aca="true" t="shared" si="26" ref="J136:J199">IF(I136&gt;0,I136,0)</f>
        <v>629.6549789173789</v>
      </c>
      <c r="K136" s="30">
        <f t="shared" si="20"/>
        <v>6.841767725884771E-05</v>
      </c>
      <c r="L136" s="36">
        <f t="shared" si="21"/>
        <v>10030.013849237184</v>
      </c>
      <c r="M136" s="37">
        <f t="shared" si="22"/>
        <v>1672.985716208356</v>
      </c>
      <c r="N136" s="38">
        <f t="shared" si="18"/>
        <v>11702.99956544554</v>
      </c>
      <c r="P136" s="35"/>
    </row>
    <row r="137" spans="1:16" s="14" customFormat="1" ht="12.75">
      <c r="A137" s="39" t="s">
        <v>480</v>
      </c>
      <c r="B137" s="25" t="s">
        <v>27</v>
      </c>
      <c r="C137">
        <v>789</v>
      </c>
      <c r="D137">
        <v>1391776.67</v>
      </c>
      <c r="E137" s="27">
        <v>87750</v>
      </c>
      <c r="F137" s="28">
        <f t="shared" si="23"/>
        <v>12514.094502905982</v>
      </c>
      <c r="G137" s="29">
        <f t="shared" si="19"/>
        <v>0.0005579760995379937</v>
      </c>
      <c r="H137" s="30">
        <f t="shared" si="24"/>
        <v>15.86070279202279</v>
      </c>
      <c r="I137" s="30">
        <f t="shared" si="25"/>
        <v>4624.094502905981</v>
      </c>
      <c r="J137" s="30">
        <f t="shared" si="26"/>
        <v>4624.094502905981</v>
      </c>
      <c r="K137" s="30">
        <f t="shared" si="20"/>
        <v>0.0005024494618595658</v>
      </c>
      <c r="L137" s="36">
        <f t="shared" si="21"/>
        <v>45648.10572133291</v>
      </c>
      <c r="M137" s="37">
        <f t="shared" si="22"/>
        <v>12286.163554301665</v>
      </c>
      <c r="N137" s="38">
        <f t="shared" si="18"/>
        <v>57934.26927563458</v>
      </c>
      <c r="P137" s="35"/>
    </row>
    <row r="138" spans="1:16" s="14" customFormat="1" ht="12.75">
      <c r="A138" s="24" t="s">
        <v>493</v>
      </c>
      <c r="B138" s="25" t="s">
        <v>496</v>
      </c>
      <c r="C138">
        <v>1337</v>
      </c>
      <c r="D138">
        <v>1393147.88</v>
      </c>
      <c r="E138" s="27">
        <v>88250</v>
      </c>
      <c r="F138" s="28">
        <f t="shared" si="23"/>
        <v>21106.387711728046</v>
      </c>
      <c r="G138" s="29">
        <f t="shared" si="19"/>
        <v>0.0009410876582394253</v>
      </c>
      <c r="H138" s="30">
        <f t="shared" si="24"/>
        <v>15.78637824362606</v>
      </c>
      <c r="I138" s="30">
        <f t="shared" si="25"/>
        <v>7736.3877117280435</v>
      </c>
      <c r="J138" s="30">
        <f t="shared" si="26"/>
        <v>7736.3877117280435</v>
      </c>
      <c r="K138" s="30">
        <f t="shared" si="20"/>
        <v>0.0008406281143371665</v>
      </c>
      <c r="L138" s="36">
        <f t="shared" si="21"/>
        <v>76990.51796649535</v>
      </c>
      <c r="M138" s="37">
        <f t="shared" si="22"/>
        <v>20555.489228441693</v>
      </c>
      <c r="N138" s="38">
        <f t="shared" si="18"/>
        <v>97546.00719493703</v>
      </c>
      <c r="P138" s="35"/>
    </row>
    <row r="139" spans="1:16" s="14" customFormat="1" ht="12.75">
      <c r="A139" s="24" t="s">
        <v>488</v>
      </c>
      <c r="B139" s="25" t="s">
        <v>513</v>
      </c>
      <c r="C139">
        <v>1642</v>
      </c>
      <c r="D139">
        <v>2370789.94</v>
      </c>
      <c r="E139" s="27">
        <v>60950</v>
      </c>
      <c r="F139" s="28">
        <f t="shared" si="23"/>
        <v>63869.35326464315</v>
      </c>
      <c r="G139" s="29">
        <f t="shared" si="19"/>
        <v>0.0028477947490602833</v>
      </c>
      <c r="H139" s="30">
        <f t="shared" si="24"/>
        <v>38.89729187858901</v>
      </c>
      <c r="I139" s="30">
        <f t="shared" si="25"/>
        <v>47449.353264643156</v>
      </c>
      <c r="J139" s="30">
        <f t="shared" si="26"/>
        <v>47449.353264643156</v>
      </c>
      <c r="K139" s="30">
        <f t="shared" si="20"/>
        <v>0.005155799043125465</v>
      </c>
      <c r="L139" s="36">
        <f t="shared" si="21"/>
        <v>232978.5019204193</v>
      </c>
      <c r="M139" s="37">
        <f t="shared" si="22"/>
        <v>126072.36171079107</v>
      </c>
      <c r="N139" s="38">
        <f t="shared" si="18"/>
        <v>359050.8636312104</v>
      </c>
      <c r="P139" s="35"/>
    </row>
    <row r="140" spans="1:16" s="14" customFormat="1" ht="12.75">
      <c r="A140" s="24" t="s">
        <v>483</v>
      </c>
      <c r="B140" s="25" t="s">
        <v>128</v>
      </c>
      <c r="C140">
        <v>436</v>
      </c>
      <c r="D140">
        <v>1147075.11</v>
      </c>
      <c r="E140" s="27">
        <v>74000</v>
      </c>
      <c r="F140" s="28">
        <f t="shared" si="23"/>
        <v>6758.442540000001</v>
      </c>
      <c r="G140" s="29">
        <f t="shared" si="19"/>
        <v>0.0003013441688925356</v>
      </c>
      <c r="H140" s="30">
        <f t="shared" si="24"/>
        <v>15.501015</v>
      </c>
      <c r="I140" s="30">
        <f t="shared" si="25"/>
        <v>2398.4425400000005</v>
      </c>
      <c r="J140" s="30">
        <f t="shared" si="26"/>
        <v>2398.4425400000005</v>
      </c>
      <c r="K140" s="30">
        <f t="shared" si="20"/>
        <v>0.00026061235616329977</v>
      </c>
      <c r="L140" s="36">
        <f t="shared" si="21"/>
        <v>24653.010212271656</v>
      </c>
      <c r="M140" s="37">
        <f t="shared" si="22"/>
        <v>6372.633021127914</v>
      </c>
      <c r="N140" s="38">
        <f t="shared" si="18"/>
        <v>31025.64323339957</v>
      </c>
      <c r="P140" s="35"/>
    </row>
    <row r="141" spans="1:16" s="14" customFormat="1" ht="12.75">
      <c r="A141" s="39" t="s">
        <v>480</v>
      </c>
      <c r="B141" s="25" t="s">
        <v>28</v>
      </c>
      <c r="C141">
        <v>1261</v>
      </c>
      <c r="D141">
        <v>3305636.34</v>
      </c>
      <c r="E141" s="27">
        <v>255400</v>
      </c>
      <c r="F141" s="28">
        <f t="shared" si="23"/>
        <v>16321.094067110414</v>
      </c>
      <c r="G141" s="29">
        <f t="shared" si="19"/>
        <v>0.0007277218823658566</v>
      </c>
      <c r="H141" s="30">
        <f t="shared" si="24"/>
        <v>12.94297705559906</v>
      </c>
      <c r="I141" s="30">
        <f t="shared" si="25"/>
        <v>3711.0940671104154</v>
      </c>
      <c r="J141" s="30">
        <f t="shared" si="26"/>
        <v>3711.0940671104154</v>
      </c>
      <c r="K141" s="30">
        <f t="shared" si="20"/>
        <v>0.00040324375199469575</v>
      </c>
      <c r="L141" s="36">
        <f t="shared" si="21"/>
        <v>59535.032861568034</v>
      </c>
      <c r="M141" s="37">
        <f t="shared" si="22"/>
        <v>9860.332362425375</v>
      </c>
      <c r="N141" s="38">
        <f t="shared" si="18"/>
        <v>69395.3652239934</v>
      </c>
      <c r="P141" s="35"/>
    </row>
    <row r="142" spans="1:16" s="14" customFormat="1" ht="12.75">
      <c r="A142" s="24" t="s">
        <v>493</v>
      </c>
      <c r="B142" s="25" t="s">
        <v>411</v>
      </c>
      <c r="C142">
        <v>1218</v>
      </c>
      <c r="D142">
        <v>3186122.19</v>
      </c>
      <c r="E142" s="27">
        <v>145850</v>
      </c>
      <c r="F142" s="28">
        <f t="shared" si="23"/>
        <v>26607.451679259513</v>
      </c>
      <c r="G142" s="29">
        <f t="shared" si="19"/>
        <v>0.00118636806707759</v>
      </c>
      <c r="H142" s="30">
        <f t="shared" si="24"/>
        <v>21.845198423037367</v>
      </c>
      <c r="I142" s="30">
        <f t="shared" si="25"/>
        <v>14427.451679259513</v>
      </c>
      <c r="J142" s="30">
        <f t="shared" si="26"/>
        <v>14427.451679259513</v>
      </c>
      <c r="K142" s="30">
        <f t="shared" si="20"/>
        <v>0.0015676724010924093</v>
      </c>
      <c r="L142" s="36">
        <f t="shared" si="21"/>
        <v>97056.94382826096</v>
      </c>
      <c r="M142" s="37">
        <f t="shared" si="22"/>
        <v>38333.5658239186</v>
      </c>
      <c r="N142" s="38">
        <f t="shared" si="18"/>
        <v>135390.50965217955</v>
      </c>
      <c r="P142" s="35"/>
    </row>
    <row r="143" spans="1:16" s="14" customFormat="1" ht="12.75">
      <c r="A143" s="24" t="s">
        <v>488</v>
      </c>
      <c r="B143" s="25" t="s">
        <v>267</v>
      </c>
      <c r="C143">
        <v>2186</v>
      </c>
      <c r="D143">
        <v>2591984.91</v>
      </c>
      <c r="E143" s="27">
        <v>173300</v>
      </c>
      <c r="F143" s="28">
        <f t="shared" si="23"/>
        <v>32695.204923600693</v>
      </c>
      <c r="G143" s="29">
        <f t="shared" si="19"/>
        <v>0.0014578076673969307</v>
      </c>
      <c r="H143" s="30">
        <f t="shared" si="24"/>
        <v>14.95663537218696</v>
      </c>
      <c r="I143" s="30">
        <f t="shared" si="25"/>
        <v>10835.204923600697</v>
      </c>
      <c r="J143" s="30">
        <f t="shared" si="26"/>
        <v>10835.204923600697</v>
      </c>
      <c r="K143" s="30">
        <f t="shared" si="20"/>
        <v>0.0011773424785284886</v>
      </c>
      <c r="L143" s="36">
        <f t="shared" si="21"/>
        <v>119263.45694341618</v>
      </c>
      <c r="M143" s="37">
        <f t="shared" si="22"/>
        <v>28789.009340547113</v>
      </c>
      <c r="N143" s="38">
        <f t="shared" si="18"/>
        <v>148052.4662839633</v>
      </c>
      <c r="P143" s="35"/>
    </row>
    <row r="144" spans="1:16" s="14" customFormat="1" ht="12.75">
      <c r="A144" s="24" t="s">
        <v>486</v>
      </c>
      <c r="B144" s="25" t="s">
        <v>206</v>
      </c>
      <c r="C144">
        <v>1257</v>
      </c>
      <c r="D144">
        <v>3532303</v>
      </c>
      <c r="E144" s="27">
        <v>219400</v>
      </c>
      <c r="F144" s="28">
        <f t="shared" si="23"/>
        <v>20237.488017319964</v>
      </c>
      <c r="G144" s="29">
        <f t="shared" si="19"/>
        <v>0.0009023453215675237</v>
      </c>
      <c r="H144" s="30">
        <f t="shared" si="24"/>
        <v>16.099831358249773</v>
      </c>
      <c r="I144" s="30">
        <f t="shared" si="25"/>
        <v>7667.4880173199645</v>
      </c>
      <c r="J144" s="30">
        <f t="shared" si="26"/>
        <v>7667.4880173199645</v>
      </c>
      <c r="K144" s="30">
        <f t="shared" si="20"/>
        <v>0.0008331415427811847</v>
      </c>
      <c r="L144" s="36">
        <f t="shared" si="21"/>
        <v>73821.00177797979</v>
      </c>
      <c r="M144" s="37">
        <f t="shared" si="22"/>
        <v>20372.42356795247</v>
      </c>
      <c r="N144" s="38">
        <f t="shared" si="18"/>
        <v>94193.42534593226</v>
      </c>
      <c r="P144" s="35"/>
    </row>
    <row r="145" spans="1:16" s="14" customFormat="1" ht="12.75">
      <c r="A145" s="24" t="s">
        <v>488</v>
      </c>
      <c r="B145" s="25" t="s">
        <v>268</v>
      </c>
      <c r="C145">
        <v>123</v>
      </c>
      <c r="D145">
        <v>160471</v>
      </c>
      <c r="E145" s="27">
        <v>9000</v>
      </c>
      <c r="F145" s="28">
        <f t="shared" si="23"/>
        <v>2193.103666666667</v>
      </c>
      <c r="G145" s="29">
        <f t="shared" si="19"/>
        <v>9.778569512360448E-05</v>
      </c>
      <c r="H145" s="30">
        <f t="shared" si="24"/>
        <v>17.830111111111112</v>
      </c>
      <c r="I145" s="30">
        <f t="shared" si="25"/>
        <v>963.1036666666668</v>
      </c>
      <c r="J145" s="30">
        <f t="shared" si="26"/>
        <v>963.1036666666668</v>
      </c>
      <c r="K145" s="30">
        <f t="shared" si="20"/>
        <v>0.0001046498765817893</v>
      </c>
      <c r="L145" s="36">
        <f t="shared" si="21"/>
        <v>7999.861916545014</v>
      </c>
      <c r="M145" s="37">
        <f t="shared" si="22"/>
        <v>2558.9548745117613</v>
      </c>
      <c r="N145" s="38">
        <f t="shared" si="18"/>
        <v>10558.816791056775</v>
      </c>
      <c r="P145" s="35"/>
    </row>
    <row r="146" spans="1:16" s="14" customFormat="1" ht="12.75">
      <c r="A146" s="24" t="s">
        <v>494</v>
      </c>
      <c r="B146" s="25" t="s">
        <v>443</v>
      </c>
      <c r="C146">
        <v>6421</v>
      </c>
      <c r="D146">
        <v>13684434</v>
      </c>
      <c r="E146" s="27">
        <v>990450</v>
      </c>
      <c r="F146" s="28">
        <f t="shared" si="23"/>
        <v>88714.97876116917</v>
      </c>
      <c r="G146" s="29">
        <f t="shared" si="19"/>
        <v>0.003955606840611457</v>
      </c>
      <c r="H146" s="30">
        <f t="shared" si="24"/>
        <v>13.816380433136453</v>
      </c>
      <c r="I146" s="30">
        <f t="shared" si="25"/>
        <v>24504.978761169168</v>
      </c>
      <c r="J146" s="30">
        <f t="shared" si="26"/>
        <v>24504.978761169168</v>
      </c>
      <c r="K146" s="30">
        <f t="shared" si="20"/>
        <v>0.0026626863667452774</v>
      </c>
      <c r="L146" s="36">
        <f t="shared" si="21"/>
        <v>323608.76998453646</v>
      </c>
      <c r="M146" s="37">
        <f t="shared" si="22"/>
        <v>65109.434239548136</v>
      </c>
      <c r="N146" s="38">
        <f t="shared" si="18"/>
        <v>388718.2042240846</v>
      </c>
      <c r="P146" s="35"/>
    </row>
    <row r="147" spans="1:16" s="14" customFormat="1" ht="12.75">
      <c r="A147" s="24" t="s">
        <v>483</v>
      </c>
      <c r="B147" s="25" t="s">
        <v>129</v>
      </c>
      <c r="C147">
        <v>7964</v>
      </c>
      <c r="D147">
        <v>19421732.33</v>
      </c>
      <c r="E147" s="27">
        <v>1075400</v>
      </c>
      <c r="F147" s="28">
        <f t="shared" si="23"/>
        <v>143829.90168878555</v>
      </c>
      <c r="G147" s="29">
        <f t="shared" si="19"/>
        <v>0.006413060691095582</v>
      </c>
      <c r="H147" s="30">
        <f t="shared" si="24"/>
        <v>18.06000774595499</v>
      </c>
      <c r="I147" s="30">
        <f t="shared" si="25"/>
        <v>64189.90168878555</v>
      </c>
      <c r="J147" s="30">
        <f t="shared" si="26"/>
        <v>64189.90168878555</v>
      </c>
      <c r="K147" s="30">
        <f t="shared" si="20"/>
        <v>0.006974810212049097</v>
      </c>
      <c r="L147" s="36">
        <f t="shared" si="21"/>
        <v>524653.4263149418</v>
      </c>
      <c r="M147" s="37">
        <f t="shared" si="22"/>
        <v>170551.79780329828</v>
      </c>
      <c r="N147" s="38">
        <f t="shared" si="18"/>
        <v>695205.2241182402</v>
      </c>
      <c r="P147" s="35"/>
    </row>
    <row r="148" spans="1:16" s="14" customFormat="1" ht="12.75">
      <c r="A148" s="24" t="s">
        <v>491</v>
      </c>
      <c r="B148" s="25" t="s">
        <v>348</v>
      </c>
      <c r="C148">
        <v>916</v>
      </c>
      <c r="D148">
        <v>2860308</v>
      </c>
      <c r="E148" s="27">
        <v>213550</v>
      </c>
      <c r="F148" s="28">
        <f t="shared" si="23"/>
        <v>12268.986785296183</v>
      </c>
      <c r="G148" s="29">
        <f t="shared" si="19"/>
        <v>0.0005470472825782995</v>
      </c>
      <c r="H148" s="30">
        <f t="shared" si="24"/>
        <v>13.394090376960898</v>
      </c>
      <c r="I148" s="30">
        <f t="shared" si="25"/>
        <v>3108.986785296183</v>
      </c>
      <c r="J148" s="30">
        <f t="shared" si="26"/>
        <v>3108.986785296183</v>
      </c>
      <c r="K148" s="30">
        <f t="shared" si="20"/>
        <v>0.00033781937981995646</v>
      </c>
      <c r="L148" s="36">
        <f t="shared" si="21"/>
        <v>44754.017618996106</v>
      </c>
      <c r="M148" s="37">
        <f t="shared" si="22"/>
        <v>8260.540546545164</v>
      </c>
      <c r="N148" s="38">
        <f t="shared" si="18"/>
        <v>53014.55816554127</v>
      </c>
      <c r="P148" s="35"/>
    </row>
    <row r="149" spans="1:16" s="14" customFormat="1" ht="12.75">
      <c r="A149" s="24" t="s">
        <v>488</v>
      </c>
      <c r="B149" s="25" t="s">
        <v>269</v>
      </c>
      <c r="C149">
        <v>1542</v>
      </c>
      <c r="D149">
        <v>2566034</v>
      </c>
      <c r="E149" s="27">
        <v>149500</v>
      </c>
      <c r="F149" s="28">
        <f t="shared" si="23"/>
        <v>26467.053030100335</v>
      </c>
      <c r="G149" s="29">
        <f t="shared" si="19"/>
        <v>0.0011801079984309893</v>
      </c>
      <c r="H149" s="30">
        <f t="shared" si="24"/>
        <v>17.164107023411372</v>
      </c>
      <c r="I149" s="30">
        <f t="shared" si="25"/>
        <v>11047.053030100336</v>
      </c>
      <c r="J149" s="30">
        <f t="shared" si="26"/>
        <v>11047.053030100336</v>
      </c>
      <c r="K149" s="30">
        <f t="shared" si="20"/>
        <v>0.0012003616808912037</v>
      </c>
      <c r="L149" s="36">
        <f t="shared" si="21"/>
        <v>96544.80670332059</v>
      </c>
      <c r="M149" s="37">
        <f t="shared" si="22"/>
        <v>29351.887215012688</v>
      </c>
      <c r="N149" s="38">
        <f t="shared" si="18"/>
        <v>125896.69391833327</v>
      </c>
      <c r="P149" s="35"/>
    </row>
    <row r="150" spans="1:16" s="14" customFormat="1" ht="12.75">
      <c r="A150" s="24" t="s">
        <v>488</v>
      </c>
      <c r="B150" s="25" t="s">
        <v>270</v>
      </c>
      <c r="C150">
        <v>1275</v>
      </c>
      <c r="D150">
        <v>1079449.92</v>
      </c>
      <c r="E150" s="27">
        <v>73950</v>
      </c>
      <c r="F150" s="28">
        <f t="shared" si="23"/>
        <v>18611.20551724138</v>
      </c>
      <c r="G150" s="29">
        <f t="shared" si="19"/>
        <v>0.0008298329423514305</v>
      </c>
      <c r="H150" s="30">
        <f t="shared" si="24"/>
        <v>14.597023935091277</v>
      </c>
      <c r="I150" s="30">
        <f t="shared" si="25"/>
        <v>5861.205517241378</v>
      </c>
      <c r="J150" s="30">
        <f t="shared" si="26"/>
        <v>5861.205517241378</v>
      </c>
      <c r="K150" s="30">
        <f t="shared" si="20"/>
        <v>0.0006368727014846924</v>
      </c>
      <c r="L150" s="36">
        <f t="shared" si="21"/>
        <v>67888.75350551374</v>
      </c>
      <c r="M150" s="37">
        <f t="shared" si="22"/>
        <v>15573.152660471704</v>
      </c>
      <c r="N150" s="38">
        <f t="shared" si="18"/>
        <v>83461.90616598545</v>
      </c>
      <c r="P150" s="35"/>
    </row>
    <row r="151" spans="1:16" s="14" customFormat="1" ht="12.75">
      <c r="A151" s="24" t="s">
        <v>482</v>
      </c>
      <c r="B151" s="25" t="s">
        <v>104</v>
      </c>
      <c r="C151">
        <v>618</v>
      </c>
      <c r="D151">
        <v>2119196.33</v>
      </c>
      <c r="E151" s="27">
        <v>167300</v>
      </c>
      <c r="F151" s="28">
        <f t="shared" si="23"/>
        <v>7828.232707352063</v>
      </c>
      <c r="G151" s="29">
        <f t="shared" si="19"/>
        <v>0.0003490437723088744</v>
      </c>
      <c r="H151" s="30">
        <f t="shared" si="24"/>
        <v>12.667043215780037</v>
      </c>
      <c r="I151" s="30">
        <f t="shared" si="25"/>
        <v>1648.2327073520628</v>
      </c>
      <c r="J151" s="30">
        <f t="shared" si="26"/>
        <v>1648.2327073520628</v>
      </c>
      <c r="K151" s="30">
        <f t="shared" si="20"/>
        <v>0.00017909530964558174</v>
      </c>
      <c r="L151" s="36">
        <f t="shared" si="21"/>
        <v>28555.32169374475</v>
      </c>
      <c r="M151" s="37">
        <f t="shared" si="22"/>
        <v>4379.334506539737</v>
      </c>
      <c r="N151" s="38">
        <f t="shared" si="18"/>
        <v>32934.65620028449</v>
      </c>
      <c r="P151" s="35"/>
    </row>
    <row r="152" spans="1:16" s="14" customFormat="1" ht="12.75">
      <c r="A152" s="24" t="s">
        <v>488</v>
      </c>
      <c r="B152" s="25" t="s">
        <v>271</v>
      </c>
      <c r="C152">
        <v>1065</v>
      </c>
      <c r="D152">
        <v>1003383.18</v>
      </c>
      <c r="E152" s="27">
        <v>64650</v>
      </c>
      <c r="F152" s="28">
        <f t="shared" si="23"/>
        <v>16529.0500649652</v>
      </c>
      <c r="G152" s="29">
        <f t="shared" si="19"/>
        <v>0.0007369941854103636</v>
      </c>
      <c r="H152" s="30">
        <f t="shared" si="24"/>
        <v>15.520234802784223</v>
      </c>
      <c r="I152" s="30">
        <f t="shared" si="25"/>
        <v>5879.050064965198</v>
      </c>
      <c r="J152" s="30">
        <f t="shared" si="26"/>
        <v>5879.050064965198</v>
      </c>
      <c r="K152" s="30">
        <f t="shared" si="20"/>
        <v>0.0006388116721080925</v>
      </c>
      <c r="L152" s="36">
        <f t="shared" si="21"/>
        <v>60293.60131997756</v>
      </c>
      <c r="M152" s="37">
        <f t="shared" si="22"/>
        <v>15620.565409443336</v>
      </c>
      <c r="N152" s="38">
        <f t="shared" si="18"/>
        <v>75914.1667294209</v>
      </c>
      <c r="P152" s="35"/>
    </row>
    <row r="153" spans="1:16" s="14" customFormat="1" ht="12.75">
      <c r="A153" s="24" t="s">
        <v>491</v>
      </c>
      <c r="B153" s="25" t="s">
        <v>349</v>
      </c>
      <c r="C153">
        <v>6568</v>
      </c>
      <c r="D153">
        <v>8332503.96</v>
      </c>
      <c r="E153" s="27">
        <v>392400</v>
      </c>
      <c r="F153" s="28">
        <f t="shared" si="23"/>
        <v>139469.63814801222</v>
      </c>
      <c r="G153" s="29">
        <f t="shared" si="19"/>
        <v>0.006218646077807065</v>
      </c>
      <c r="H153" s="30">
        <f t="shared" si="24"/>
        <v>21.234719571865444</v>
      </c>
      <c r="I153" s="30">
        <f t="shared" si="25"/>
        <v>73789.63814801224</v>
      </c>
      <c r="J153" s="30">
        <f t="shared" si="26"/>
        <v>73789.63814801224</v>
      </c>
      <c r="K153" s="30">
        <f t="shared" si="20"/>
        <v>0.008017907928780639</v>
      </c>
      <c r="L153" s="36">
        <f t="shared" si="21"/>
        <v>508748.3385728064</v>
      </c>
      <c r="M153" s="37">
        <f t="shared" si="22"/>
        <v>196058.18227319414</v>
      </c>
      <c r="N153" s="38">
        <f t="shared" si="18"/>
        <v>704806.5208460005</v>
      </c>
      <c r="P153" s="35"/>
    </row>
    <row r="154" spans="1:16" s="14" customFormat="1" ht="12.75">
      <c r="A154" s="24" t="s">
        <v>481</v>
      </c>
      <c r="B154" s="25" t="s">
        <v>79</v>
      </c>
      <c r="C154">
        <v>11685</v>
      </c>
      <c r="D154">
        <v>37838416</v>
      </c>
      <c r="E154" s="27">
        <v>2532600</v>
      </c>
      <c r="F154" s="28">
        <f t="shared" si="23"/>
        <v>174580.23018242122</v>
      </c>
      <c r="G154" s="29">
        <f t="shared" si="19"/>
        <v>0.007784150572861018</v>
      </c>
      <c r="H154" s="30">
        <f t="shared" si="24"/>
        <v>14.940541735765617</v>
      </c>
      <c r="I154" s="30">
        <f t="shared" si="25"/>
        <v>57730.23018242123</v>
      </c>
      <c r="J154" s="30">
        <f t="shared" si="26"/>
        <v>57730.23018242123</v>
      </c>
      <c r="K154" s="30">
        <f t="shared" si="20"/>
        <v>0.006272908797594308</v>
      </c>
      <c r="L154" s="36">
        <f t="shared" si="21"/>
        <v>636822.488624423</v>
      </c>
      <c r="M154" s="37">
        <f t="shared" si="22"/>
        <v>153388.52819789163</v>
      </c>
      <c r="N154" s="38">
        <f t="shared" si="18"/>
        <v>790211.0168223147</v>
      </c>
      <c r="P154" s="35"/>
    </row>
    <row r="155" spans="1:16" s="14" customFormat="1" ht="12.75">
      <c r="A155" s="24" t="s">
        <v>484</v>
      </c>
      <c r="B155" s="25" t="s">
        <v>161</v>
      </c>
      <c r="C155">
        <v>2933</v>
      </c>
      <c r="D155">
        <v>3222386</v>
      </c>
      <c r="E155" s="27">
        <v>224700</v>
      </c>
      <c r="F155" s="28">
        <f t="shared" si="23"/>
        <v>42061.673956386294</v>
      </c>
      <c r="G155" s="29">
        <f t="shared" si="19"/>
        <v>0.0018754380325938283</v>
      </c>
      <c r="H155" s="30">
        <f t="shared" si="24"/>
        <v>14.340836671117044</v>
      </c>
      <c r="I155" s="30">
        <f t="shared" si="25"/>
        <v>12731.67395638629</v>
      </c>
      <c r="J155" s="30">
        <f t="shared" si="26"/>
        <v>12731.67395638629</v>
      </c>
      <c r="K155" s="30">
        <f t="shared" si="20"/>
        <v>0.0013834108978390415</v>
      </c>
      <c r="L155" s="36">
        <f t="shared" si="21"/>
        <v>153429.85776010342</v>
      </c>
      <c r="M155" s="37">
        <f t="shared" si="22"/>
        <v>33827.904782201505</v>
      </c>
      <c r="N155" s="38">
        <f t="shared" si="18"/>
        <v>187257.76254230493</v>
      </c>
      <c r="P155" s="35"/>
    </row>
    <row r="156" spans="1:16" s="14" customFormat="1" ht="12.75">
      <c r="A156" s="24" t="s">
        <v>482</v>
      </c>
      <c r="B156" s="25" t="s">
        <v>105</v>
      </c>
      <c r="C156">
        <v>7500</v>
      </c>
      <c r="D156">
        <v>9000210.42</v>
      </c>
      <c r="E156" s="27">
        <v>441050</v>
      </c>
      <c r="F156" s="28">
        <f t="shared" si="23"/>
        <v>153047.4507425462</v>
      </c>
      <c r="G156" s="29">
        <f t="shared" si="19"/>
        <v>0.006824051040187413</v>
      </c>
      <c r="H156" s="30">
        <f t="shared" si="24"/>
        <v>20.406326765672826</v>
      </c>
      <c r="I156" s="30">
        <f t="shared" si="25"/>
        <v>78047.45074254619</v>
      </c>
      <c r="J156" s="30">
        <f t="shared" si="26"/>
        <v>78047.45074254619</v>
      </c>
      <c r="K156" s="30">
        <f t="shared" si="20"/>
        <v>0.008480557566559022</v>
      </c>
      <c r="L156" s="36">
        <f t="shared" si="21"/>
        <v>558276.6064499432</v>
      </c>
      <c r="M156" s="37">
        <f t="shared" si="22"/>
        <v>207371.139196357</v>
      </c>
      <c r="N156" s="38">
        <f t="shared" si="18"/>
        <v>765647.7456463001</v>
      </c>
      <c r="P156" s="35"/>
    </row>
    <row r="157" spans="1:16" s="14" customFormat="1" ht="12.75">
      <c r="A157" s="24" t="s">
        <v>484</v>
      </c>
      <c r="B157" s="25" t="s">
        <v>162</v>
      </c>
      <c r="C157">
        <v>1122</v>
      </c>
      <c r="D157">
        <v>2634489</v>
      </c>
      <c r="E157" s="27">
        <v>166150</v>
      </c>
      <c r="F157" s="28">
        <f t="shared" si="23"/>
        <v>17790.530592837797</v>
      </c>
      <c r="G157" s="29">
        <f t="shared" si="19"/>
        <v>0.0007932408426832514</v>
      </c>
      <c r="H157" s="30">
        <f t="shared" si="24"/>
        <v>15.856087872404453</v>
      </c>
      <c r="I157" s="30">
        <f t="shared" si="25"/>
        <v>6570.530592837797</v>
      </c>
      <c r="J157" s="30">
        <f t="shared" si="26"/>
        <v>6570.530592837797</v>
      </c>
      <c r="K157" s="30">
        <f t="shared" si="20"/>
        <v>0.0007139472513869357</v>
      </c>
      <c r="L157" s="36">
        <f t="shared" si="21"/>
        <v>64895.14851848714</v>
      </c>
      <c r="M157" s="37">
        <f t="shared" si="22"/>
        <v>17457.820866640108</v>
      </c>
      <c r="N157" s="38">
        <f t="shared" si="18"/>
        <v>82352.96938512725</v>
      </c>
      <c r="P157" s="35"/>
    </row>
    <row r="158" spans="1:16" s="14" customFormat="1" ht="12.75">
      <c r="A158" s="39" t="s">
        <v>480</v>
      </c>
      <c r="B158" s="25" t="s">
        <v>29</v>
      </c>
      <c r="C158">
        <v>3328</v>
      </c>
      <c r="D158">
        <v>3743229.16</v>
      </c>
      <c r="E158" s="27">
        <v>174600</v>
      </c>
      <c r="F158" s="28">
        <f t="shared" si="23"/>
        <v>71348.60621122566</v>
      </c>
      <c r="G158" s="29">
        <f t="shared" si="19"/>
        <v>0.0031812782772231126</v>
      </c>
      <c r="H158" s="30">
        <f t="shared" si="24"/>
        <v>21.438884077892325</v>
      </c>
      <c r="I158" s="30">
        <f t="shared" si="25"/>
        <v>38068.60621122566</v>
      </c>
      <c r="J158" s="30">
        <f t="shared" si="26"/>
        <v>38068.60621122566</v>
      </c>
      <c r="K158" s="30">
        <f t="shared" si="20"/>
        <v>0.00413649649516321</v>
      </c>
      <c r="L158" s="36">
        <f t="shared" si="21"/>
        <v>260260.83778122865</v>
      </c>
      <c r="M158" s="37">
        <f t="shared" si="22"/>
        <v>101147.82946185228</v>
      </c>
      <c r="N158" s="38">
        <f t="shared" si="18"/>
        <v>361408.6672430809</v>
      </c>
      <c r="P158" s="35"/>
    </row>
    <row r="159" spans="1:16" s="14" customFormat="1" ht="12.75">
      <c r="A159" s="39" t="s">
        <v>480</v>
      </c>
      <c r="B159" s="25" t="s">
        <v>30</v>
      </c>
      <c r="C159">
        <v>3866</v>
      </c>
      <c r="D159">
        <v>3991900.16</v>
      </c>
      <c r="E159" s="27">
        <v>253900</v>
      </c>
      <c r="F159" s="28">
        <f t="shared" si="23"/>
        <v>60782.53650476566</v>
      </c>
      <c r="G159" s="29">
        <f t="shared" si="19"/>
        <v>0.0027101603420910067</v>
      </c>
      <c r="H159" s="30">
        <f t="shared" si="24"/>
        <v>15.722332256794013</v>
      </c>
      <c r="I159" s="30">
        <f t="shared" si="25"/>
        <v>22122.536504765656</v>
      </c>
      <c r="J159" s="30">
        <f t="shared" si="26"/>
        <v>22122.536504765656</v>
      </c>
      <c r="K159" s="30">
        <f t="shared" si="20"/>
        <v>0.002403812585318632</v>
      </c>
      <c r="L159" s="36">
        <f t="shared" si="21"/>
        <v>221718.61110174688</v>
      </c>
      <c r="M159" s="37">
        <f t="shared" si="22"/>
        <v>58779.31377975696</v>
      </c>
      <c r="N159" s="38">
        <f t="shared" si="18"/>
        <v>280497.92488150386</v>
      </c>
      <c r="P159" s="35"/>
    </row>
    <row r="160" spans="1:16" s="14" customFormat="1" ht="12.75">
      <c r="A160" s="24" t="s">
        <v>492</v>
      </c>
      <c r="B160" s="25" t="s">
        <v>373</v>
      </c>
      <c r="C160">
        <v>1177</v>
      </c>
      <c r="D160">
        <v>1148576.77</v>
      </c>
      <c r="E160" s="27">
        <v>90100</v>
      </c>
      <c r="F160" s="28">
        <f t="shared" si="23"/>
        <v>15004.160469367369</v>
      </c>
      <c r="G160" s="29">
        <f t="shared" si="19"/>
        <v>0.0006690026940099939</v>
      </c>
      <c r="H160" s="30">
        <f t="shared" si="24"/>
        <v>12.747799889012208</v>
      </c>
      <c r="I160" s="30">
        <f t="shared" si="25"/>
        <v>3234.1604693673694</v>
      </c>
      <c r="J160" s="30">
        <f t="shared" si="26"/>
        <v>3234.1604693673694</v>
      </c>
      <c r="K160" s="30">
        <f t="shared" si="20"/>
        <v>0.0003514206265421032</v>
      </c>
      <c r="L160" s="36">
        <f t="shared" si="21"/>
        <v>54731.207536148766</v>
      </c>
      <c r="M160" s="37">
        <f t="shared" si="22"/>
        <v>8593.12552166334</v>
      </c>
      <c r="N160" s="38">
        <f t="shared" si="18"/>
        <v>63324.33305781211</v>
      </c>
      <c r="P160" s="35"/>
    </row>
    <row r="161" spans="1:16" s="14" customFormat="1" ht="12.75">
      <c r="A161" s="24" t="s">
        <v>483</v>
      </c>
      <c r="B161" s="25" t="s">
        <v>130</v>
      </c>
      <c r="C161">
        <v>1507</v>
      </c>
      <c r="D161">
        <v>2437383.56</v>
      </c>
      <c r="E161" s="27">
        <v>175250</v>
      </c>
      <c r="F161" s="28">
        <f t="shared" si="23"/>
        <v>20959.412410385165</v>
      </c>
      <c r="G161" s="29">
        <f t="shared" si="19"/>
        <v>0.0009345343510582562</v>
      </c>
      <c r="H161" s="30">
        <f t="shared" si="24"/>
        <v>13.908037432239658</v>
      </c>
      <c r="I161" s="30">
        <f t="shared" si="25"/>
        <v>5889.412410385164</v>
      </c>
      <c r="J161" s="30">
        <f t="shared" si="26"/>
        <v>5889.412410385164</v>
      </c>
      <c r="K161" s="30">
        <f t="shared" si="20"/>
        <v>0.0006399376341481401</v>
      </c>
      <c r="L161" s="36">
        <f t="shared" si="21"/>
        <v>76454.3909544637</v>
      </c>
      <c r="M161" s="37">
        <f t="shared" si="22"/>
        <v>15648.098036762234</v>
      </c>
      <c r="N161" s="38">
        <f t="shared" si="18"/>
        <v>92102.48899122594</v>
      </c>
      <c r="P161" s="35"/>
    </row>
    <row r="162" spans="1:16" s="14" customFormat="1" ht="12.75">
      <c r="A162" s="24" t="s">
        <v>492</v>
      </c>
      <c r="B162" s="25" t="s">
        <v>374</v>
      </c>
      <c r="C162">
        <v>730</v>
      </c>
      <c r="D162">
        <v>959657.89</v>
      </c>
      <c r="E162" s="27">
        <v>58950</v>
      </c>
      <c r="F162" s="28">
        <f t="shared" si="23"/>
        <v>11883.804235793046</v>
      </c>
      <c r="G162" s="29">
        <f t="shared" si="19"/>
        <v>0.000529872835275544</v>
      </c>
      <c r="H162" s="30">
        <f t="shared" si="24"/>
        <v>16.279183884648006</v>
      </c>
      <c r="I162" s="30">
        <f t="shared" si="25"/>
        <v>4583.804235793044</v>
      </c>
      <c r="J162" s="30">
        <f t="shared" si="26"/>
        <v>4583.804235793044</v>
      </c>
      <c r="K162" s="30">
        <f t="shared" si="20"/>
        <v>0.000498071561923405</v>
      </c>
      <c r="L162" s="36">
        <f t="shared" si="21"/>
        <v>43348.97359142793</v>
      </c>
      <c r="M162" s="37">
        <f t="shared" si="22"/>
        <v>12179.112798508299</v>
      </c>
      <c r="N162" s="38">
        <f t="shared" si="18"/>
        <v>55528.08638993623</v>
      </c>
      <c r="P162" s="35"/>
    </row>
    <row r="163" spans="1:16" s="14" customFormat="1" ht="12.75">
      <c r="A163" s="24" t="s">
        <v>481</v>
      </c>
      <c r="B163" s="25" t="s">
        <v>80</v>
      </c>
      <c r="C163">
        <v>8448</v>
      </c>
      <c r="D163">
        <v>25598389</v>
      </c>
      <c r="E163" s="27">
        <v>1739650</v>
      </c>
      <c r="F163" s="28">
        <f t="shared" si="23"/>
        <v>124309.59691432185</v>
      </c>
      <c r="G163" s="29">
        <f t="shared" si="19"/>
        <v>0.005542693001502151</v>
      </c>
      <c r="H163" s="30">
        <f t="shared" si="24"/>
        <v>14.714677665047567</v>
      </c>
      <c r="I163" s="30">
        <f t="shared" si="25"/>
        <v>39829.596914321846</v>
      </c>
      <c r="J163" s="30">
        <f t="shared" si="26"/>
        <v>39829.596914321846</v>
      </c>
      <c r="K163" s="30">
        <f t="shared" si="20"/>
        <v>0.004327843975314042</v>
      </c>
      <c r="L163" s="36">
        <f t="shared" si="21"/>
        <v>453448.51925191475</v>
      </c>
      <c r="M163" s="37">
        <f t="shared" si="22"/>
        <v>105826.76060874978</v>
      </c>
      <c r="N163" s="38">
        <f t="shared" si="18"/>
        <v>559275.2798606645</v>
      </c>
      <c r="P163" s="35"/>
    </row>
    <row r="164" spans="1:16" s="14" customFormat="1" ht="12.75">
      <c r="A164" s="24" t="s">
        <v>483</v>
      </c>
      <c r="B164" s="25" t="s">
        <v>135</v>
      </c>
      <c r="C164">
        <v>69</v>
      </c>
      <c r="D164">
        <v>213209.48</v>
      </c>
      <c r="E164" s="27">
        <v>12950</v>
      </c>
      <c r="F164" s="28">
        <f t="shared" si="23"/>
        <v>1136.0196231660232</v>
      </c>
      <c r="G164" s="29">
        <f t="shared" si="19"/>
        <v>5.065262997539322E-05</v>
      </c>
      <c r="H164" s="30">
        <f t="shared" si="24"/>
        <v>16.46405250965251</v>
      </c>
      <c r="I164" s="30">
        <f t="shared" si="25"/>
        <v>446.0196231660233</v>
      </c>
      <c r="J164" s="30">
        <f t="shared" si="26"/>
        <v>446.0196231660233</v>
      </c>
      <c r="K164" s="30">
        <f t="shared" si="20"/>
        <v>4.846404404099853E-05</v>
      </c>
      <c r="L164" s="36">
        <f t="shared" si="21"/>
        <v>4143.899013048791</v>
      </c>
      <c r="M164" s="37">
        <f t="shared" si="22"/>
        <v>1185.0687816181028</v>
      </c>
      <c r="N164" s="38">
        <f t="shared" si="18"/>
        <v>5328.9677946668935</v>
      </c>
      <c r="P164" s="35"/>
    </row>
    <row r="165" spans="1:16" s="14" customFormat="1" ht="12.75">
      <c r="A165" s="39" t="s">
        <v>480</v>
      </c>
      <c r="B165" s="25" t="s">
        <v>31</v>
      </c>
      <c r="C165">
        <v>993</v>
      </c>
      <c r="D165">
        <v>974038.67</v>
      </c>
      <c r="E165" s="27">
        <v>54450</v>
      </c>
      <c r="F165" s="28">
        <f t="shared" si="23"/>
        <v>17763.460042424245</v>
      </c>
      <c r="G165" s="29">
        <f t="shared" si="19"/>
        <v>0.0007920338260566314</v>
      </c>
      <c r="H165" s="30">
        <f t="shared" si="24"/>
        <v>17.88868080808081</v>
      </c>
      <c r="I165" s="30">
        <f t="shared" si="25"/>
        <v>7833.460042424244</v>
      </c>
      <c r="J165" s="30">
        <f t="shared" si="26"/>
        <v>7833.460042424244</v>
      </c>
      <c r="K165" s="30">
        <f t="shared" si="20"/>
        <v>0.000851175896241085</v>
      </c>
      <c r="L165" s="36">
        <f t="shared" si="21"/>
        <v>64796.40231300455</v>
      </c>
      <c r="M165" s="37">
        <f t="shared" si="22"/>
        <v>20813.409245167408</v>
      </c>
      <c r="N165" s="38">
        <f t="shared" si="18"/>
        <v>85609.81155817196</v>
      </c>
      <c r="P165" s="35"/>
    </row>
    <row r="166" spans="1:16" s="14" customFormat="1" ht="12.75">
      <c r="A166" s="24" t="s">
        <v>485</v>
      </c>
      <c r="B166" s="25" t="s">
        <v>186</v>
      </c>
      <c r="C166">
        <v>1162</v>
      </c>
      <c r="D166">
        <v>2427488.54</v>
      </c>
      <c r="E166" s="27">
        <v>249900</v>
      </c>
      <c r="F166" s="28">
        <f t="shared" si="23"/>
        <v>11287.481726610644</v>
      </c>
      <c r="G166" s="29">
        <f t="shared" si="19"/>
        <v>0.0005032841190353845</v>
      </c>
      <c r="H166" s="30">
        <f t="shared" si="24"/>
        <v>9.71383969587835</v>
      </c>
      <c r="I166" s="30">
        <f t="shared" si="25"/>
        <v>-332.5182733893566</v>
      </c>
      <c r="J166" s="30">
        <f t="shared" si="26"/>
        <v>0</v>
      </c>
      <c r="K166" s="30">
        <f t="shared" si="20"/>
        <v>0</v>
      </c>
      <c r="L166" s="36">
        <f t="shared" si="21"/>
        <v>41173.74685513889</v>
      </c>
      <c r="M166" s="37">
        <f t="shared" si="22"/>
        <v>0</v>
      </c>
      <c r="N166" s="38">
        <f t="shared" si="18"/>
        <v>41173.74685513889</v>
      </c>
      <c r="P166" s="35"/>
    </row>
    <row r="167" spans="1:16" s="14" customFormat="1" ht="12.75">
      <c r="A167" s="24" t="s">
        <v>481</v>
      </c>
      <c r="B167" s="25" t="s">
        <v>81</v>
      </c>
      <c r="C167">
        <v>5</v>
      </c>
      <c r="D167">
        <v>2695691</v>
      </c>
      <c r="E167" s="27">
        <v>157250</v>
      </c>
      <c r="F167" s="28">
        <f t="shared" si="23"/>
        <v>85.7135453100159</v>
      </c>
      <c r="G167" s="29">
        <f t="shared" si="19"/>
        <v>3.82177948860381E-06</v>
      </c>
      <c r="H167" s="30">
        <f t="shared" si="24"/>
        <v>17.14270906200318</v>
      </c>
      <c r="I167" s="30">
        <f t="shared" si="25"/>
        <v>35.7135453100159</v>
      </c>
      <c r="J167" s="30">
        <f t="shared" si="26"/>
        <v>35.7135453100159</v>
      </c>
      <c r="K167" s="30">
        <f t="shared" si="20"/>
        <v>3.880597944275958E-06</v>
      </c>
      <c r="L167" s="36">
        <f t="shared" si="21"/>
        <v>312.66033488505934</v>
      </c>
      <c r="M167" s="37">
        <f t="shared" si="22"/>
        <v>94.89046093393392</v>
      </c>
      <c r="N167" s="38">
        <f t="shared" si="18"/>
        <v>407.55079581899327</v>
      </c>
      <c r="P167" s="35"/>
    </row>
    <row r="168" spans="1:16" s="14" customFormat="1" ht="14.25">
      <c r="A168" s="24" t="s">
        <v>487</v>
      </c>
      <c r="B168" s="25" t="s">
        <v>224</v>
      </c>
      <c r="C168">
        <v>3459</v>
      </c>
      <c r="D168" s="102">
        <v>6838327.68</v>
      </c>
      <c r="E168" s="27">
        <v>384400</v>
      </c>
      <c r="F168" s="28">
        <f t="shared" si="23"/>
        <v>61534.27535150884</v>
      </c>
      <c r="G168" s="29">
        <f t="shared" si="19"/>
        <v>0.002743678732852683</v>
      </c>
      <c r="H168" s="30">
        <f t="shared" si="24"/>
        <v>17.78961415192508</v>
      </c>
      <c r="I168" s="30">
        <f t="shared" si="25"/>
        <v>26944.275351508848</v>
      </c>
      <c r="J168" s="30">
        <f t="shared" si="26"/>
        <v>26944.275351508848</v>
      </c>
      <c r="K168" s="30">
        <f t="shared" si="20"/>
        <v>0.002927737882963601</v>
      </c>
      <c r="L168" s="36">
        <f t="shared" si="21"/>
        <v>224460.75551682996</v>
      </c>
      <c r="M168" s="37">
        <f t="shared" si="22"/>
        <v>71590.61598173127</v>
      </c>
      <c r="N168" s="38">
        <f t="shared" si="18"/>
        <v>296051.37149856123</v>
      </c>
      <c r="P168" s="35"/>
    </row>
    <row r="169" spans="1:16" s="14" customFormat="1" ht="12.75">
      <c r="A169" s="24" t="s">
        <v>484</v>
      </c>
      <c r="B169" s="25" t="s">
        <v>163</v>
      </c>
      <c r="C169">
        <v>5745</v>
      </c>
      <c r="D169">
        <v>7733924</v>
      </c>
      <c r="E169" s="27">
        <v>348750</v>
      </c>
      <c r="F169" s="28">
        <f t="shared" si="23"/>
        <v>127401.8448172043</v>
      </c>
      <c r="G169" s="29">
        <f t="shared" si="19"/>
        <v>0.005680569571257495</v>
      </c>
      <c r="H169" s="30">
        <f t="shared" si="24"/>
        <v>22.176126164874553</v>
      </c>
      <c r="I169" s="30">
        <f t="shared" si="25"/>
        <v>69951.84481720431</v>
      </c>
      <c r="J169" s="30">
        <f t="shared" si="26"/>
        <v>69951.84481720431</v>
      </c>
      <c r="K169" s="30">
        <f t="shared" si="20"/>
        <v>0.007600897162114679</v>
      </c>
      <c r="L169" s="36">
        <f t="shared" si="21"/>
        <v>464728.2214432774</v>
      </c>
      <c r="M169" s="37">
        <f t="shared" si="22"/>
        <v>185861.21148890714</v>
      </c>
      <c r="N169" s="38">
        <f t="shared" si="18"/>
        <v>650589.4329321845</v>
      </c>
      <c r="P169" s="35"/>
    </row>
    <row r="170" spans="1:16" s="14" customFormat="1" ht="12.75">
      <c r="A170" s="39" t="s">
        <v>480</v>
      </c>
      <c r="B170" s="25" t="s">
        <v>32</v>
      </c>
      <c r="C170">
        <v>78</v>
      </c>
      <c r="D170">
        <v>5893.31</v>
      </c>
      <c r="E170" s="27">
        <v>8800</v>
      </c>
      <c r="F170" s="28">
        <f t="shared" si="23"/>
        <v>52.236156818181826</v>
      </c>
      <c r="G170" s="29">
        <f t="shared" si="19"/>
        <v>2.3290959669112104E-06</v>
      </c>
      <c r="H170" s="30">
        <f t="shared" si="24"/>
        <v>0.6696943181818182</v>
      </c>
      <c r="I170" s="30">
        <f t="shared" si="25"/>
        <v>-727.7638431818182</v>
      </c>
      <c r="J170" s="30">
        <f t="shared" si="26"/>
        <v>0</v>
      </c>
      <c r="K170" s="30">
        <f t="shared" si="20"/>
        <v>0</v>
      </c>
      <c r="L170" s="36">
        <f t="shared" si="21"/>
        <v>190.5436792377405</v>
      </c>
      <c r="M170" s="37">
        <f t="shared" si="22"/>
        <v>0</v>
      </c>
      <c r="N170" s="38">
        <f t="shared" si="18"/>
        <v>190.5436792377405</v>
      </c>
      <c r="P170" s="35"/>
    </row>
    <row r="171" spans="1:16" s="14" customFormat="1" ht="12.75">
      <c r="A171" s="24" t="s">
        <v>488</v>
      </c>
      <c r="B171" s="25" t="s">
        <v>272</v>
      </c>
      <c r="C171">
        <v>1067</v>
      </c>
      <c r="D171">
        <v>665003.03</v>
      </c>
      <c r="E171" s="27">
        <v>49150</v>
      </c>
      <c r="F171" s="28">
        <f t="shared" si="23"/>
        <v>14436.586632960325</v>
      </c>
      <c r="G171" s="29">
        <f t="shared" si="19"/>
        <v>0.0006436958182017062</v>
      </c>
      <c r="H171" s="30">
        <f t="shared" si="24"/>
        <v>13.530071820956257</v>
      </c>
      <c r="I171" s="30">
        <f t="shared" si="25"/>
        <v>3766.5866329603264</v>
      </c>
      <c r="J171" s="30">
        <f t="shared" si="26"/>
        <v>3766.5866329603264</v>
      </c>
      <c r="K171" s="30">
        <f t="shared" si="20"/>
        <v>0.000409273518434584</v>
      </c>
      <c r="L171" s="36">
        <f t="shared" si="21"/>
        <v>52660.848351714376</v>
      </c>
      <c r="M171" s="37">
        <f t="shared" si="22"/>
        <v>10007.775443368335</v>
      </c>
      <c r="N171" s="38">
        <f t="shared" si="18"/>
        <v>62668.62379508271</v>
      </c>
      <c r="P171" s="35"/>
    </row>
    <row r="172" spans="1:16" s="14" customFormat="1" ht="12.75">
      <c r="A172" s="24" t="s">
        <v>490</v>
      </c>
      <c r="B172" s="25" t="s">
        <v>332</v>
      </c>
      <c r="C172">
        <v>1048</v>
      </c>
      <c r="D172">
        <v>3670589</v>
      </c>
      <c r="E172" s="27">
        <v>469600</v>
      </c>
      <c r="F172" s="28">
        <f t="shared" si="23"/>
        <v>8191.604071550256</v>
      </c>
      <c r="G172" s="29">
        <f t="shared" si="19"/>
        <v>0.00036524570657044044</v>
      </c>
      <c r="H172" s="30">
        <f t="shared" si="24"/>
        <v>7.816416098807496</v>
      </c>
      <c r="I172" s="30">
        <f t="shared" si="25"/>
        <v>-2288.3959284497446</v>
      </c>
      <c r="J172" s="30">
        <f t="shared" si="26"/>
        <v>0</v>
      </c>
      <c r="K172" s="30">
        <f t="shared" si="20"/>
        <v>0</v>
      </c>
      <c r="L172" s="36">
        <f t="shared" si="21"/>
        <v>29880.804288204323</v>
      </c>
      <c r="M172" s="37">
        <f t="shared" si="22"/>
        <v>0</v>
      </c>
      <c r="N172" s="38">
        <f t="shared" si="18"/>
        <v>29880.804288204323</v>
      </c>
      <c r="P172" s="35"/>
    </row>
    <row r="173" spans="1:16" s="14" customFormat="1" ht="14.25">
      <c r="A173" s="24" t="s">
        <v>487</v>
      </c>
      <c r="B173" s="25" t="s">
        <v>225</v>
      </c>
      <c r="C173">
        <v>215</v>
      </c>
      <c r="D173" s="102">
        <v>480539.81</v>
      </c>
      <c r="E173" s="27">
        <v>31850</v>
      </c>
      <c r="F173" s="28">
        <f t="shared" si="23"/>
        <v>3243.832312401884</v>
      </c>
      <c r="G173" s="29">
        <f t="shared" si="19"/>
        <v>0.00014463538698776857</v>
      </c>
      <c r="H173" s="30">
        <f t="shared" si="24"/>
        <v>15.087592150706437</v>
      </c>
      <c r="I173" s="30">
        <f t="shared" si="25"/>
        <v>1093.8323124018839</v>
      </c>
      <c r="J173" s="30">
        <f t="shared" si="26"/>
        <v>1093.8323124018839</v>
      </c>
      <c r="K173" s="30">
        <f t="shared" si="20"/>
        <v>0.00011885471985608022</v>
      </c>
      <c r="L173" s="36">
        <f t="shared" si="21"/>
        <v>11832.642010527536</v>
      </c>
      <c r="M173" s="37">
        <f t="shared" si="22"/>
        <v>2906.299316050718</v>
      </c>
      <c r="N173" s="38">
        <f t="shared" si="18"/>
        <v>14738.941326578253</v>
      </c>
      <c r="P173" s="35"/>
    </row>
    <row r="174" spans="1:16" s="14" customFormat="1" ht="12.75">
      <c r="A174" s="24" t="s">
        <v>488</v>
      </c>
      <c r="B174" s="25" t="s">
        <v>273</v>
      </c>
      <c r="C174">
        <v>4563</v>
      </c>
      <c r="D174">
        <v>5467324.14</v>
      </c>
      <c r="E174" s="27">
        <v>295750</v>
      </c>
      <c r="F174" s="28">
        <f t="shared" si="23"/>
        <v>84353.00101714286</v>
      </c>
      <c r="G174" s="29">
        <f t="shared" si="19"/>
        <v>0.0037611157947496764</v>
      </c>
      <c r="H174" s="30">
        <f t="shared" si="24"/>
        <v>18.486303093829246</v>
      </c>
      <c r="I174" s="30">
        <f t="shared" si="25"/>
        <v>38723.00101714285</v>
      </c>
      <c r="J174" s="30">
        <f t="shared" si="26"/>
        <v>38723.00101714285</v>
      </c>
      <c r="K174" s="30">
        <f t="shared" si="20"/>
        <v>0.00420760237716241</v>
      </c>
      <c r="L174" s="36">
        <f t="shared" si="21"/>
        <v>307697.4292824844</v>
      </c>
      <c r="M174" s="37">
        <f t="shared" si="22"/>
        <v>102886.54860124948</v>
      </c>
      <c r="N174" s="38">
        <f t="shared" si="18"/>
        <v>410583.97788373387</v>
      </c>
      <c r="P174" s="35"/>
    </row>
    <row r="175" spans="1:16" s="14" customFormat="1" ht="12.75">
      <c r="A175" s="39" t="s">
        <v>480</v>
      </c>
      <c r="B175" s="25" t="s">
        <v>33</v>
      </c>
      <c r="C175">
        <v>3</v>
      </c>
      <c r="D175">
        <v>68452.55</v>
      </c>
      <c r="E175" s="27">
        <v>14900</v>
      </c>
      <c r="F175" s="28">
        <f t="shared" si="23"/>
        <v>13.782392617449666</v>
      </c>
      <c r="G175" s="29">
        <f t="shared" si="19"/>
        <v>6.145267380872025E-07</v>
      </c>
      <c r="H175" s="30">
        <f t="shared" si="24"/>
        <v>4.5941308724832215</v>
      </c>
      <c r="I175" s="30">
        <f t="shared" si="25"/>
        <v>-16.217607382550334</v>
      </c>
      <c r="J175" s="30">
        <f t="shared" si="26"/>
        <v>0</v>
      </c>
      <c r="K175" s="30">
        <f t="shared" si="20"/>
        <v>0</v>
      </c>
      <c r="L175" s="36">
        <f t="shared" si="21"/>
        <v>50.2745216721964</v>
      </c>
      <c r="M175" s="37">
        <f t="shared" si="22"/>
        <v>0</v>
      </c>
      <c r="N175" s="38">
        <f t="shared" si="18"/>
        <v>50.2745216721964</v>
      </c>
      <c r="P175" s="35"/>
    </row>
    <row r="176" spans="1:16" s="14" customFormat="1" ht="12.75">
      <c r="A176" s="24" t="s">
        <v>481</v>
      </c>
      <c r="B176" s="25" t="s">
        <v>82</v>
      </c>
      <c r="C176">
        <v>17471</v>
      </c>
      <c r="D176">
        <v>26851861</v>
      </c>
      <c r="E176" s="27">
        <v>1806250</v>
      </c>
      <c r="F176" s="28">
        <f t="shared" si="23"/>
        <v>259725.3223701038</v>
      </c>
      <c r="G176" s="29">
        <f t="shared" si="19"/>
        <v>0.011580583980220509</v>
      </c>
      <c r="H176" s="30">
        <f t="shared" si="24"/>
        <v>14.866082214532872</v>
      </c>
      <c r="I176" s="30">
        <f t="shared" si="25"/>
        <v>85015.32237010381</v>
      </c>
      <c r="J176" s="30">
        <f t="shared" si="26"/>
        <v>85015.32237010381</v>
      </c>
      <c r="K176" s="30">
        <f t="shared" si="20"/>
        <v>0.00923767949548428</v>
      </c>
      <c r="L176" s="36">
        <f t="shared" si="21"/>
        <v>947409.2569226336</v>
      </c>
      <c r="M176" s="37">
        <f t="shared" si="22"/>
        <v>225884.69041979135</v>
      </c>
      <c r="N176" s="38">
        <f t="shared" si="18"/>
        <v>1173293.947342425</v>
      </c>
      <c r="P176" s="35"/>
    </row>
    <row r="177" spans="1:16" s="14" customFormat="1" ht="12.75">
      <c r="A177" s="24" t="s">
        <v>483</v>
      </c>
      <c r="B177" s="25" t="s">
        <v>131</v>
      </c>
      <c r="C177">
        <v>1733</v>
      </c>
      <c r="D177">
        <v>3714478.19</v>
      </c>
      <c r="E177" s="27">
        <v>416700</v>
      </c>
      <c r="F177" s="28">
        <f t="shared" si="23"/>
        <v>15448.021846100311</v>
      </c>
      <c r="G177" s="29">
        <f t="shared" si="19"/>
        <v>0.0006887935018600944</v>
      </c>
      <c r="H177" s="30">
        <f t="shared" si="24"/>
        <v>8.914034533237341</v>
      </c>
      <c r="I177" s="30">
        <f t="shared" si="25"/>
        <v>-1881.9781538996874</v>
      </c>
      <c r="J177" s="30">
        <f t="shared" si="26"/>
        <v>0</v>
      </c>
      <c r="K177" s="30">
        <f t="shared" si="20"/>
        <v>0</v>
      </c>
      <c r="L177" s="36">
        <f t="shared" si="21"/>
        <v>56350.29639999079</v>
      </c>
      <c r="M177" s="37">
        <f t="shared" si="22"/>
        <v>0</v>
      </c>
      <c r="N177" s="38">
        <f t="shared" si="18"/>
        <v>56350.29639999079</v>
      </c>
      <c r="P177" s="35"/>
    </row>
    <row r="178" spans="1:16" s="14" customFormat="1" ht="12.75">
      <c r="A178" s="39" t="s">
        <v>480</v>
      </c>
      <c r="B178" s="25" t="s">
        <v>34</v>
      </c>
      <c r="C178">
        <v>424</v>
      </c>
      <c r="D178">
        <v>403302.13</v>
      </c>
      <c r="E178" s="27">
        <v>24200</v>
      </c>
      <c r="F178" s="28">
        <f t="shared" si="23"/>
        <v>7066.1199636363635</v>
      </c>
      <c r="G178" s="29">
        <f t="shared" si="19"/>
        <v>0.0003150628321738981</v>
      </c>
      <c r="H178" s="30">
        <f t="shared" si="24"/>
        <v>16.665377272727273</v>
      </c>
      <c r="I178" s="30">
        <f t="shared" si="25"/>
        <v>2826.119963636364</v>
      </c>
      <c r="J178" s="30">
        <f t="shared" si="26"/>
        <v>2826.119963636364</v>
      </c>
      <c r="K178" s="30">
        <f t="shared" si="20"/>
        <v>0.00030708335523577384</v>
      </c>
      <c r="L178" s="36">
        <f t="shared" si="21"/>
        <v>25775.336047269833</v>
      </c>
      <c r="M178" s="37">
        <f t="shared" si="22"/>
        <v>7508.966798903552</v>
      </c>
      <c r="N178" s="38">
        <f t="shared" si="18"/>
        <v>33284.302846173385</v>
      </c>
      <c r="P178" s="35"/>
    </row>
    <row r="179" spans="1:16" s="14" customFormat="1" ht="12.75">
      <c r="A179" s="24" t="s">
        <v>493</v>
      </c>
      <c r="B179" s="25" t="s">
        <v>497</v>
      </c>
      <c r="C179">
        <v>100</v>
      </c>
      <c r="D179">
        <v>326258.68</v>
      </c>
      <c r="E179" s="27">
        <v>36900</v>
      </c>
      <c r="F179" s="28">
        <f t="shared" si="23"/>
        <v>884.169864498645</v>
      </c>
      <c r="G179" s="29">
        <f t="shared" si="19"/>
        <v>3.9423200153029626E-05</v>
      </c>
      <c r="H179" s="30">
        <f t="shared" si="24"/>
        <v>8.84169864498645</v>
      </c>
      <c r="I179" s="30">
        <f t="shared" si="25"/>
        <v>-115.83013550135507</v>
      </c>
      <c r="J179" s="30">
        <f t="shared" si="26"/>
        <v>0</v>
      </c>
      <c r="K179" s="30">
        <f t="shared" si="20"/>
        <v>0</v>
      </c>
      <c r="L179" s="36">
        <f t="shared" si="21"/>
        <v>3225.2177287680156</v>
      </c>
      <c r="M179" s="37">
        <f t="shared" si="22"/>
        <v>0</v>
      </c>
      <c r="N179" s="38">
        <f t="shared" si="18"/>
        <v>3225.2177287680156</v>
      </c>
      <c r="P179" s="35"/>
    </row>
    <row r="180" spans="1:16" s="14" customFormat="1" ht="12.75">
      <c r="A180" s="24" t="s">
        <v>481</v>
      </c>
      <c r="B180" s="25" t="s">
        <v>83</v>
      </c>
      <c r="C180">
        <v>8181</v>
      </c>
      <c r="D180">
        <v>14534899</v>
      </c>
      <c r="E180" s="27">
        <v>1029500</v>
      </c>
      <c r="F180" s="28">
        <f t="shared" si="23"/>
        <v>115502.67966877125</v>
      </c>
      <c r="G180" s="29">
        <f t="shared" si="19"/>
        <v>0.005150011826489042</v>
      </c>
      <c r="H180" s="30">
        <f t="shared" si="24"/>
        <v>14.118406022340942</v>
      </c>
      <c r="I180" s="30">
        <f t="shared" si="25"/>
        <v>33692.67966877124</v>
      </c>
      <c r="J180" s="30">
        <f t="shared" si="26"/>
        <v>33692.67966877124</v>
      </c>
      <c r="K180" s="30">
        <f t="shared" si="20"/>
        <v>0.0036610127144983753</v>
      </c>
      <c r="L180" s="36">
        <f t="shared" si="21"/>
        <v>421323.21530678566</v>
      </c>
      <c r="M180" s="37">
        <f t="shared" si="22"/>
        <v>89521.0451977293</v>
      </c>
      <c r="N180" s="38">
        <f t="shared" si="18"/>
        <v>510844.26050451497</v>
      </c>
      <c r="P180" s="35"/>
    </row>
    <row r="181" spans="1:16" s="14" customFormat="1" ht="12.75">
      <c r="A181" s="24" t="s">
        <v>483</v>
      </c>
      <c r="B181" s="25" t="s">
        <v>132</v>
      </c>
      <c r="C181">
        <v>62</v>
      </c>
      <c r="D181">
        <v>191081.4</v>
      </c>
      <c r="E181" s="27">
        <v>28150</v>
      </c>
      <c r="F181" s="28">
        <f t="shared" si="23"/>
        <v>420.8542380106571</v>
      </c>
      <c r="G181" s="29">
        <f t="shared" si="19"/>
        <v>1.8764969862157445E-05</v>
      </c>
      <c r="H181" s="30">
        <f t="shared" si="24"/>
        <v>6.787971580817051</v>
      </c>
      <c r="I181" s="30">
        <f t="shared" si="25"/>
        <v>-199.14576198934284</v>
      </c>
      <c r="J181" s="30">
        <f t="shared" si="26"/>
        <v>0</v>
      </c>
      <c r="K181" s="30">
        <f t="shared" si="20"/>
        <v>0</v>
      </c>
      <c r="L181" s="36">
        <f t="shared" si="21"/>
        <v>1535.1649090967244</v>
      </c>
      <c r="M181" s="37">
        <f t="shared" si="22"/>
        <v>0</v>
      </c>
      <c r="N181" s="38">
        <f t="shared" si="18"/>
        <v>1535.1649090967244</v>
      </c>
      <c r="P181" s="35"/>
    </row>
    <row r="182" spans="1:16" s="14" customFormat="1" ht="12.75">
      <c r="A182" s="24" t="s">
        <v>488</v>
      </c>
      <c r="B182" s="25" t="s">
        <v>274</v>
      </c>
      <c r="C182">
        <v>1514</v>
      </c>
      <c r="D182">
        <v>1362725.31</v>
      </c>
      <c r="E182" s="27">
        <v>66250</v>
      </c>
      <c r="F182" s="28">
        <f t="shared" si="23"/>
        <v>31142.130103245287</v>
      </c>
      <c r="G182" s="29">
        <f t="shared" si="19"/>
        <v>0.0013885594584792703</v>
      </c>
      <c r="H182" s="30">
        <f t="shared" si="24"/>
        <v>20.569438641509436</v>
      </c>
      <c r="I182" s="30">
        <f t="shared" si="25"/>
        <v>16002.130103245285</v>
      </c>
      <c r="J182" s="30">
        <f t="shared" si="26"/>
        <v>16002.130103245285</v>
      </c>
      <c r="K182" s="30">
        <f t="shared" si="20"/>
        <v>0.0017387753762232805</v>
      </c>
      <c r="L182" s="36">
        <f t="shared" si="21"/>
        <v>113598.25091702247</v>
      </c>
      <c r="M182" s="37">
        <f t="shared" si="22"/>
        <v>42517.46748301334</v>
      </c>
      <c r="N182" s="38">
        <f t="shared" si="18"/>
        <v>156115.7184000358</v>
      </c>
      <c r="P182" s="35"/>
    </row>
    <row r="183" spans="1:16" s="14" customFormat="1" ht="12.75">
      <c r="A183" s="39" t="s">
        <v>479</v>
      </c>
      <c r="B183" s="25" t="s">
        <v>2</v>
      </c>
      <c r="C183">
        <v>4383</v>
      </c>
      <c r="D183">
        <v>5085510</v>
      </c>
      <c r="E183" s="27">
        <v>345200</v>
      </c>
      <c r="F183" s="28">
        <f t="shared" si="23"/>
        <v>64570.65564889919</v>
      </c>
      <c r="G183" s="29">
        <f t="shared" si="19"/>
        <v>0.0028790642882884723</v>
      </c>
      <c r="H183" s="30">
        <f t="shared" si="24"/>
        <v>14.732068366164542</v>
      </c>
      <c r="I183" s="30">
        <f t="shared" si="25"/>
        <v>20740.65564889919</v>
      </c>
      <c r="J183" s="30">
        <f t="shared" si="26"/>
        <v>20740.65564889919</v>
      </c>
      <c r="K183" s="30">
        <f t="shared" si="20"/>
        <v>0.0022536588001942585</v>
      </c>
      <c r="L183" s="36">
        <f t="shared" si="21"/>
        <v>235536.66746501453</v>
      </c>
      <c r="M183" s="37">
        <f t="shared" si="22"/>
        <v>55107.67294346695</v>
      </c>
      <c r="N183" s="38">
        <f t="shared" si="18"/>
        <v>290644.3404084815</v>
      </c>
      <c r="P183" s="35"/>
    </row>
    <row r="184" spans="1:16" s="14" customFormat="1" ht="12.75">
      <c r="A184" s="24" t="s">
        <v>489</v>
      </c>
      <c r="B184" s="25" t="s">
        <v>315</v>
      </c>
      <c r="C184">
        <v>1550</v>
      </c>
      <c r="D184">
        <v>4892504.37</v>
      </c>
      <c r="E184" s="27">
        <v>291750</v>
      </c>
      <c r="F184" s="28">
        <f t="shared" si="23"/>
        <v>25992.739583547558</v>
      </c>
      <c r="G184" s="29">
        <f t="shared" si="19"/>
        <v>0.0011589593994009528</v>
      </c>
      <c r="H184" s="30">
        <f t="shared" si="24"/>
        <v>16.769509408740362</v>
      </c>
      <c r="I184" s="30">
        <f t="shared" si="25"/>
        <v>10492.73958354756</v>
      </c>
      <c r="J184" s="30">
        <f t="shared" si="26"/>
        <v>10492.73958354756</v>
      </c>
      <c r="K184" s="30">
        <f t="shared" si="20"/>
        <v>0.0011401305388271882</v>
      </c>
      <c r="L184" s="36">
        <f t="shared" si="21"/>
        <v>94814.63674589673</v>
      </c>
      <c r="M184" s="37">
        <f t="shared" si="22"/>
        <v>27879.083045371233</v>
      </c>
      <c r="N184" s="38">
        <f t="shared" si="18"/>
        <v>122693.71979126797</v>
      </c>
      <c r="P184" s="35"/>
    </row>
    <row r="185" spans="1:16" s="14" customFormat="1" ht="14.25">
      <c r="A185" s="24" t="s">
        <v>487</v>
      </c>
      <c r="B185" s="25" t="s">
        <v>226</v>
      </c>
      <c r="C185">
        <v>832</v>
      </c>
      <c r="D185" s="102">
        <v>2133532.11</v>
      </c>
      <c r="E185" s="27">
        <v>167650</v>
      </c>
      <c r="F185" s="28">
        <f t="shared" si="23"/>
        <v>10588.12237113033</v>
      </c>
      <c r="G185" s="29">
        <f t="shared" si="19"/>
        <v>0.00047210121520996644</v>
      </c>
      <c r="H185" s="30">
        <f t="shared" si="24"/>
        <v>12.726108619147032</v>
      </c>
      <c r="I185" s="30">
        <f t="shared" si="25"/>
        <v>2268.122371130331</v>
      </c>
      <c r="J185" s="30">
        <f t="shared" si="26"/>
        <v>2268.122371130331</v>
      </c>
      <c r="K185" s="30">
        <f t="shared" si="20"/>
        <v>0.00024645189757473433</v>
      </c>
      <c r="L185" s="36">
        <f t="shared" si="21"/>
        <v>38622.6689654238</v>
      </c>
      <c r="M185" s="37">
        <f t="shared" si="22"/>
        <v>6026.373897714508</v>
      </c>
      <c r="N185" s="38">
        <f t="shared" si="18"/>
        <v>44649.04286313831</v>
      </c>
      <c r="P185" s="35"/>
    </row>
    <row r="186" spans="1:16" s="14" customFormat="1" ht="12.75">
      <c r="A186" s="24" t="s">
        <v>489</v>
      </c>
      <c r="B186" s="25" t="s">
        <v>316</v>
      </c>
      <c r="C186">
        <v>1458</v>
      </c>
      <c r="D186">
        <v>2152400.4</v>
      </c>
      <c r="E186" s="27">
        <v>119600</v>
      </c>
      <c r="F186" s="28">
        <f t="shared" si="23"/>
        <v>26239.12862207358</v>
      </c>
      <c r="G186" s="29">
        <f t="shared" si="19"/>
        <v>0.001169945347657436</v>
      </c>
      <c r="H186" s="30">
        <f t="shared" si="24"/>
        <v>17.996658862876252</v>
      </c>
      <c r="I186" s="30">
        <f t="shared" si="25"/>
        <v>11659.128622073576</v>
      </c>
      <c r="J186" s="30">
        <f t="shared" si="26"/>
        <v>11659.128622073576</v>
      </c>
      <c r="K186" s="30">
        <f t="shared" si="20"/>
        <v>0.0012668691996305073</v>
      </c>
      <c r="L186" s="36">
        <f t="shared" si="21"/>
        <v>95713.39876791931</v>
      </c>
      <c r="M186" s="37">
        <f t="shared" si="22"/>
        <v>30978.164711256188</v>
      </c>
      <c r="N186" s="38">
        <f t="shared" si="18"/>
        <v>126691.5634791755</v>
      </c>
      <c r="P186" s="35"/>
    </row>
    <row r="187" spans="1:16" s="14" customFormat="1" ht="12.75">
      <c r="A187" s="24" t="s">
        <v>484</v>
      </c>
      <c r="B187" s="25" t="s">
        <v>164</v>
      </c>
      <c r="C187">
        <v>2358</v>
      </c>
      <c r="D187">
        <v>4882365</v>
      </c>
      <c r="E187" s="27">
        <v>256800</v>
      </c>
      <c r="F187" s="28">
        <f t="shared" si="23"/>
        <v>44831.06179906542</v>
      </c>
      <c r="G187" s="29">
        <f t="shared" si="19"/>
        <v>0.0019989189785150218</v>
      </c>
      <c r="H187" s="30">
        <f t="shared" si="24"/>
        <v>19.01232476635514</v>
      </c>
      <c r="I187" s="30">
        <f t="shared" si="25"/>
        <v>21251.061799065417</v>
      </c>
      <c r="J187" s="30">
        <f t="shared" si="26"/>
        <v>21251.061799065417</v>
      </c>
      <c r="K187" s="30">
        <f t="shared" si="20"/>
        <v>0.002309119019556053</v>
      </c>
      <c r="L187" s="36">
        <f t="shared" si="21"/>
        <v>163531.8518753496</v>
      </c>
      <c r="M187" s="37">
        <f t="shared" si="22"/>
        <v>56463.81595397912</v>
      </c>
      <c r="N187" s="38">
        <f t="shared" si="18"/>
        <v>219995.6678293287</v>
      </c>
      <c r="P187" s="35"/>
    </row>
    <row r="188" spans="1:16" s="14" customFormat="1" ht="12.75">
      <c r="A188" s="39" t="s">
        <v>480</v>
      </c>
      <c r="B188" s="25" t="s">
        <v>35</v>
      </c>
      <c r="C188">
        <v>201</v>
      </c>
      <c r="D188">
        <v>207533.47</v>
      </c>
      <c r="E188" s="27">
        <v>20550</v>
      </c>
      <c r="F188" s="28">
        <f t="shared" si="23"/>
        <v>2029.88941459854</v>
      </c>
      <c r="G188" s="29">
        <f t="shared" si="19"/>
        <v>9.050832865199629E-05</v>
      </c>
      <c r="H188" s="30">
        <f t="shared" si="24"/>
        <v>10.098952311435523</v>
      </c>
      <c r="I188" s="30">
        <f t="shared" si="25"/>
        <v>19.889414598540185</v>
      </c>
      <c r="J188" s="30">
        <f t="shared" si="26"/>
        <v>19.889414598540185</v>
      </c>
      <c r="K188" s="30">
        <f t="shared" si="20"/>
        <v>2.1611638030879354E-06</v>
      </c>
      <c r="L188" s="36">
        <f t="shared" si="21"/>
        <v>7404.499508829136</v>
      </c>
      <c r="M188" s="37">
        <f t="shared" si="22"/>
        <v>52.84593569690468</v>
      </c>
      <c r="N188" s="38">
        <f t="shared" si="18"/>
        <v>7457.34544452604</v>
      </c>
      <c r="P188" s="35"/>
    </row>
    <row r="189" spans="1:16" s="14" customFormat="1" ht="12.75">
      <c r="A189" s="39" t="s">
        <v>480</v>
      </c>
      <c r="B189" s="25" t="s">
        <v>36</v>
      </c>
      <c r="C189">
        <v>113</v>
      </c>
      <c r="D189">
        <v>143547.88</v>
      </c>
      <c r="E189" s="27">
        <v>8600</v>
      </c>
      <c r="F189" s="28">
        <f t="shared" si="23"/>
        <v>1886.1523767441863</v>
      </c>
      <c r="G189" s="29">
        <f t="shared" si="19"/>
        <v>8.409940855614013E-05</v>
      </c>
      <c r="H189" s="30">
        <f t="shared" si="24"/>
        <v>16.69161395348837</v>
      </c>
      <c r="I189" s="30">
        <f t="shared" si="25"/>
        <v>756.152376744186</v>
      </c>
      <c r="J189" s="30">
        <f t="shared" si="26"/>
        <v>756.152376744186</v>
      </c>
      <c r="K189" s="30">
        <f t="shared" si="20"/>
        <v>8.216275738745919E-05</v>
      </c>
      <c r="L189" s="36">
        <f t="shared" si="21"/>
        <v>6880.184825211945</v>
      </c>
      <c r="M189" s="37">
        <f t="shared" si="22"/>
        <v>2009.0877828761131</v>
      </c>
      <c r="N189" s="38">
        <f t="shared" si="18"/>
        <v>8889.272608088058</v>
      </c>
      <c r="P189" s="35"/>
    </row>
    <row r="190" spans="1:16" s="14" customFormat="1" ht="12.75">
      <c r="A190" s="24" t="s">
        <v>488</v>
      </c>
      <c r="B190" s="25" t="s">
        <v>275</v>
      </c>
      <c r="C190">
        <v>7312</v>
      </c>
      <c r="D190">
        <v>11607798.24</v>
      </c>
      <c r="E190" s="27">
        <v>665150</v>
      </c>
      <c r="F190" s="28">
        <f t="shared" si="23"/>
        <v>127604.63163328574</v>
      </c>
      <c r="G190" s="29">
        <f t="shared" si="19"/>
        <v>0.0056896113917942175</v>
      </c>
      <c r="H190" s="30">
        <f t="shared" si="24"/>
        <v>17.45139929339247</v>
      </c>
      <c r="I190" s="30">
        <f t="shared" si="25"/>
        <v>54484.63163328574</v>
      </c>
      <c r="J190" s="30">
        <f t="shared" si="26"/>
        <v>54484.63163328574</v>
      </c>
      <c r="K190" s="30">
        <f t="shared" si="20"/>
        <v>0.0059202453207989085</v>
      </c>
      <c r="L190" s="36">
        <f t="shared" si="21"/>
        <v>465467.93409425893</v>
      </c>
      <c r="M190" s="37">
        <f t="shared" si="22"/>
        <v>144765.01183566696</v>
      </c>
      <c r="N190" s="38">
        <f t="shared" si="18"/>
        <v>610232.9459299259</v>
      </c>
      <c r="P190" s="35"/>
    </row>
    <row r="191" spans="1:16" s="14" customFormat="1" ht="12.75">
      <c r="A191" s="24" t="s">
        <v>483</v>
      </c>
      <c r="B191" s="25" t="s">
        <v>133</v>
      </c>
      <c r="C191">
        <v>2420</v>
      </c>
      <c r="D191">
        <v>3860946.1</v>
      </c>
      <c r="E191" s="27">
        <v>376000</v>
      </c>
      <c r="F191" s="28">
        <f t="shared" si="23"/>
        <v>24849.706281914892</v>
      </c>
      <c r="G191" s="29">
        <f t="shared" si="19"/>
        <v>0.0011079940448450217</v>
      </c>
      <c r="H191" s="30">
        <f t="shared" si="24"/>
        <v>10.268473670212765</v>
      </c>
      <c r="I191" s="30">
        <f t="shared" si="25"/>
        <v>649.7062819148924</v>
      </c>
      <c r="J191" s="30">
        <f t="shared" si="26"/>
        <v>649.7062819148924</v>
      </c>
      <c r="K191" s="30">
        <f t="shared" si="20"/>
        <v>7.059643169268385E-05</v>
      </c>
      <c r="L191" s="36">
        <f t="shared" si="21"/>
        <v>90645.15368950652</v>
      </c>
      <c r="M191" s="37">
        <f t="shared" si="22"/>
        <v>1726.2617874368939</v>
      </c>
      <c r="N191" s="38">
        <f t="shared" si="18"/>
        <v>92371.41547694341</v>
      </c>
      <c r="P191" s="35"/>
    </row>
    <row r="192" spans="1:16" s="14" customFormat="1" ht="14.25">
      <c r="A192" s="24" t="s">
        <v>487</v>
      </c>
      <c r="B192" s="25" t="s">
        <v>227</v>
      </c>
      <c r="C192">
        <v>237</v>
      </c>
      <c r="D192" s="102">
        <v>472837.72</v>
      </c>
      <c r="E192" s="27">
        <v>44750</v>
      </c>
      <c r="F192" s="28">
        <f t="shared" si="23"/>
        <v>2504.1908299441343</v>
      </c>
      <c r="G192" s="29">
        <f t="shared" si="19"/>
        <v>0.00011165639123682244</v>
      </c>
      <c r="H192" s="30">
        <f t="shared" si="24"/>
        <v>10.566206033519553</v>
      </c>
      <c r="I192" s="30">
        <f t="shared" si="25"/>
        <v>134.19082994413398</v>
      </c>
      <c r="J192" s="30">
        <f t="shared" si="26"/>
        <v>134.19082994413398</v>
      </c>
      <c r="K192" s="30">
        <f t="shared" si="20"/>
        <v>1.4581040731227786E-05</v>
      </c>
      <c r="L192" s="36">
        <f t="shared" si="21"/>
        <v>9134.62557959245</v>
      </c>
      <c r="M192" s="37">
        <f t="shared" si="22"/>
        <v>356.54342339781397</v>
      </c>
      <c r="N192" s="38">
        <f t="shared" si="18"/>
        <v>9491.169002990264</v>
      </c>
      <c r="P192" s="35"/>
    </row>
    <row r="193" spans="1:16" s="14" customFormat="1" ht="12.75">
      <c r="A193" s="24" t="s">
        <v>491</v>
      </c>
      <c r="B193" s="25" t="s">
        <v>350</v>
      </c>
      <c r="C193">
        <v>869</v>
      </c>
      <c r="D193">
        <v>836216.32</v>
      </c>
      <c r="E193" s="27">
        <v>52450</v>
      </c>
      <c r="F193" s="28">
        <f t="shared" si="23"/>
        <v>13854.565911916108</v>
      </c>
      <c r="G193" s="29">
        <f t="shared" si="19"/>
        <v>0.0006177447874097357</v>
      </c>
      <c r="H193" s="30">
        <f t="shared" si="24"/>
        <v>15.943113822688273</v>
      </c>
      <c r="I193" s="30">
        <f t="shared" si="25"/>
        <v>5164.565911916109</v>
      </c>
      <c r="J193" s="30">
        <f t="shared" si="26"/>
        <v>5164.565911916109</v>
      </c>
      <c r="K193" s="30">
        <f t="shared" si="20"/>
        <v>0.0005611765420342811</v>
      </c>
      <c r="L193" s="36">
        <f t="shared" si="21"/>
        <v>50537.7907545336</v>
      </c>
      <c r="M193" s="37">
        <f t="shared" si="22"/>
        <v>13722.18959644878</v>
      </c>
      <c r="N193" s="38">
        <f t="shared" si="18"/>
        <v>64259.980350982376</v>
      </c>
      <c r="P193" s="35"/>
    </row>
    <row r="194" spans="1:16" s="14" customFormat="1" ht="12.75">
      <c r="A194" s="24" t="s">
        <v>481</v>
      </c>
      <c r="B194" s="25" t="s">
        <v>84</v>
      </c>
      <c r="C194">
        <v>4636</v>
      </c>
      <c r="D194">
        <v>11811172</v>
      </c>
      <c r="E194" s="27">
        <v>1931200</v>
      </c>
      <c r="F194" s="28">
        <f t="shared" si="23"/>
        <v>28353.662692626345</v>
      </c>
      <c r="G194" s="29">
        <f t="shared" si="19"/>
        <v>0.0012642277963598367</v>
      </c>
      <c r="H194" s="30">
        <f t="shared" si="24"/>
        <v>6.115975559237779</v>
      </c>
      <c r="I194" s="30">
        <f t="shared" si="25"/>
        <v>-18006.337307373655</v>
      </c>
      <c r="J194" s="30">
        <f t="shared" si="26"/>
        <v>0</v>
      </c>
      <c r="K194" s="30">
        <f t="shared" si="20"/>
        <v>0</v>
      </c>
      <c r="L194" s="36">
        <f t="shared" si="21"/>
        <v>103426.65958607425</v>
      </c>
      <c r="M194" s="37">
        <f t="shared" si="22"/>
        <v>0</v>
      </c>
      <c r="N194" s="38">
        <f t="shared" si="18"/>
        <v>103426.65958607425</v>
      </c>
      <c r="P194" s="35"/>
    </row>
    <row r="195" spans="1:16" s="14" customFormat="1" ht="12.75">
      <c r="A195" s="24" t="s">
        <v>493</v>
      </c>
      <c r="B195" s="25" t="s">
        <v>412</v>
      </c>
      <c r="C195">
        <v>976</v>
      </c>
      <c r="D195">
        <v>1882147.95</v>
      </c>
      <c r="E195" s="27">
        <v>118550</v>
      </c>
      <c r="F195" s="28">
        <f t="shared" si="23"/>
        <v>15495.372409953607</v>
      </c>
      <c r="G195" s="29">
        <f t="shared" si="19"/>
        <v>0.0006909047599238441</v>
      </c>
      <c r="H195" s="30">
        <f t="shared" si="24"/>
        <v>15.87640615773935</v>
      </c>
      <c r="I195" s="30">
        <f t="shared" si="25"/>
        <v>5735.372409953606</v>
      </c>
      <c r="J195" s="30">
        <f t="shared" si="26"/>
        <v>5735.372409953606</v>
      </c>
      <c r="K195" s="30">
        <f t="shared" si="20"/>
        <v>0.0006231998024984963</v>
      </c>
      <c r="L195" s="36">
        <f t="shared" si="21"/>
        <v>56523.01872874082</v>
      </c>
      <c r="M195" s="37">
        <f t="shared" si="22"/>
        <v>15238.81560578738</v>
      </c>
      <c r="N195" s="38">
        <f t="shared" si="18"/>
        <v>71761.8343345282</v>
      </c>
      <c r="P195" s="35"/>
    </row>
    <row r="196" spans="1:16" s="14" customFormat="1" ht="12.75">
      <c r="A196" s="24" t="s">
        <v>481</v>
      </c>
      <c r="B196" s="25" t="s">
        <v>85</v>
      </c>
      <c r="C196">
        <v>2772</v>
      </c>
      <c r="D196">
        <v>6001662.66</v>
      </c>
      <c r="E196" s="27">
        <v>536000</v>
      </c>
      <c r="F196" s="28">
        <f t="shared" si="23"/>
        <v>31038.449428208954</v>
      </c>
      <c r="G196" s="29">
        <f t="shared" si="19"/>
        <v>0.0013839365639789286</v>
      </c>
      <c r="H196" s="30">
        <f t="shared" si="24"/>
        <v>11.19713182835821</v>
      </c>
      <c r="I196" s="30">
        <f t="shared" si="25"/>
        <v>3318.4494282089563</v>
      </c>
      <c r="J196" s="30">
        <f t="shared" si="26"/>
        <v>3318.4494282089563</v>
      </c>
      <c r="K196" s="30">
        <f t="shared" si="20"/>
        <v>0.00036057938010651314</v>
      </c>
      <c r="L196" s="36">
        <f t="shared" si="21"/>
        <v>113220.05124670522</v>
      </c>
      <c r="M196" s="37">
        <f t="shared" si="22"/>
        <v>8817.080272912202</v>
      </c>
      <c r="N196" s="38">
        <f t="shared" si="18"/>
        <v>122037.13151961743</v>
      </c>
      <c r="P196" s="35"/>
    </row>
    <row r="197" spans="1:16" s="14" customFormat="1" ht="14.25">
      <c r="A197" s="24" t="s">
        <v>487</v>
      </c>
      <c r="B197" s="25" t="s">
        <v>228</v>
      </c>
      <c r="C197">
        <v>1203</v>
      </c>
      <c r="D197" s="102">
        <v>2004182.08</v>
      </c>
      <c r="E197" s="27">
        <v>119800</v>
      </c>
      <c r="F197" s="28">
        <f t="shared" si="23"/>
        <v>20125.467798330552</v>
      </c>
      <c r="G197" s="29">
        <f t="shared" si="19"/>
        <v>0.00089735058504491</v>
      </c>
      <c r="H197" s="30">
        <f t="shared" si="24"/>
        <v>16.729399666110183</v>
      </c>
      <c r="I197" s="30">
        <f t="shared" si="25"/>
        <v>8095.46779833055</v>
      </c>
      <c r="J197" s="30">
        <f t="shared" si="26"/>
        <v>8095.46779833055</v>
      </c>
      <c r="K197" s="30">
        <f t="shared" si="20"/>
        <v>0.000879645395702098</v>
      </c>
      <c r="L197" s="36">
        <f t="shared" si="21"/>
        <v>73412.38165782903</v>
      </c>
      <c r="M197" s="37">
        <f t="shared" si="22"/>
        <v>21509.56070563981</v>
      </c>
      <c r="N197" s="38">
        <f t="shared" si="18"/>
        <v>94921.94236346884</v>
      </c>
      <c r="P197" s="35"/>
    </row>
    <row r="198" spans="1:16" s="14" customFormat="1" ht="12.75">
      <c r="A198" s="24" t="s">
        <v>491</v>
      </c>
      <c r="B198" s="25" t="s">
        <v>351</v>
      </c>
      <c r="C198">
        <v>1725</v>
      </c>
      <c r="D198">
        <v>2682969.17</v>
      </c>
      <c r="E198" s="27">
        <v>133150</v>
      </c>
      <c r="F198" s="28">
        <f t="shared" si="23"/>
        <v>34758.70685880586</v>
      </c>
      <c r="G198" s="29">
        <f t="shared" si="19"/>
        <v>0.0015498147048160194</v>
      </c>
      <c r="H198" s="30">
        <f t="shared" si="24"/>
        <v>20.14997499061209</v>
      </c>
      <c r="I198" s="30">
        <f t="shared" si="25"/>
        <v>17508.706858805857</v>
      </c>
      <c r="J198" s="30">
        <f t="shared" si="26"/>
        <v>17508.706858805857</v>
      </c>
      <c r="K198" s="30">
        <f t="shared" si="20"/>
        <v>0.0019024784924995205</v>
      </c>
      <c r="L198" s="36">
        <f t="shared" si="21"/>
        <v>126790.56603409367</v>
      </c>
      <c r="M198" s="37">
        <f t="shared" si="22"/>
        <v>46520.423827070284</v>
      </c>
      <c r="N198" s="38">
        <f aca="true" t="shared" si="27" ref="N198:N261">L198+M198</f>
        <v>173310.98986116395</v>
      </c>
      <c r="P198" s="35"/>
    </row>
    <row r="199" spans="1:16" s="14" customFormat="1" ht="12.75">
      <c r="A199" s="39" t="s">
        <v>480</v>
      </c>
      <c r="B199" s="25" t="s">
        <v>37</v>
      </c>
      <c r="C199">
        <v>104</v>
      </c>
      <c r="D199">
        <v>252995</v>
      </c>
      <c r="E199" s="27">
        <v>11700</v>
      </c>
      <c r="F199" s="28">
        <f t="shared" si="23"/>
        <v>2248.8444444444444</v>
      </c>
      <c r="G199" s="29">
        <f aca="true" t="shared" si="28" ref="G199:G262">F199/$F$498</f>
        <v>0.00010027105447281157</v>
      </c>
      <c r="H199" s="30">
        <f t="shared" si="24"/>
        <v>21.623504273504274</v>
      </c>
      <c r="I199" s="30">
        <f t="shared" si="25"/>
        <v>1208.8444444444444</v>
      </c>
      <c r="J199" s="30">
        <f t="shared" si="26"/>
        <v>1208.8444444444444</v>
      </c>
      <c r="K199" s="30">
        <f aca="true" t="shared" si="29" ref="K199:K262">J199/$J$498</f>
        <v>0.00013135182254630197</v>
      </c>
      <c r="L199" s="36">
        <f aca="true" t="shared" si="30" ref="L199:L262">$B$505*G199</f>
        <v>8203.189525777823</v>
      </c>
      <c r="M199" s="37">
        <f aca="true" t="shared" si="31" ref="M199:M262">$G$505*K199</f>
        <v>3211.8851694790624</v>
      </c>
      <c r="N199" s="38">
        <f t="shared" si="27"/>
        <v>11415.074695256886</v>
      </c>
      <c r="P199" s="35"/>
    </row>
    <row r="200" spans="1:16" s="14" customFormat="1" ht="14.25">
      <c r="A200" s="24" t="s">
        <v>487</v>
      </c>
      <c r="B200" s="25" t="s">
        <v>229</v>
      </c>
      <c r="C200">
        <v>1406</v>
      </c>
      <c r="D200" s="102">
        <v>1366531.53</v>
      </c>
      <c r="E200" s="27">
        <v>89900</v>
      </c>
      <c r="F200" s="28">
        <f aca="true" t="shared" si="32" ref="F200:F263">(C200*D200)/E200</f>
        <v>21372.005908565072</v>
      </c>
      <c r="G200" s="29">
        <f t="shared" si="28"/>
        <v>0.0009529309926015737</v>
      </c>
      <c r="H200" s="30">
        <f aca="true" t="shared" si="33" ref="H200:H263">D200/E200</f>
        <v>15.20057319243604</v>
      </c>
      <c r="I200" s="30">
        <f aca="true" t="shared" si="34" ref="I200:I263">(H200-10)*C200</f>
        <v>7312.005908565074</v>
      </c>
      <c r="J200" s="30">
        <f aca="true" t="shared" si="35" ref="J200:J263">IF(I200&gt;0,I200,0)</f>
        <v>7312.005908565074</v>
      </c>
      <c r="K200" s="30">
        <f t="shared" si="29"/>
        <v>0.00079451521407351</v>
      </c>
      <c r="L200" s="36">
        <f t="shared" si="30"/>
        <v>77959.42287031485</v>
      </c>
      <c r="M200" s="37">
        <f t="shared" si="31"/>
        <v>19427.91187468022</v>
      </c>
      <c r="N200" s="38">
        <f t="shared" si="27"/>
        <v>97387.33474499508</v>
      </c>
      <c r="P200" s="35"/>
    </row>
    <row r="201" spans="1:16" s="14" customFormat="1" ht="12.75">
      <c r="A201" s="24" t="s">
        <v>488</v>
      </c>
      <c r="B201" s="25" t="s">
        <v>276</v>
      </c>
      <c r="C201">
        <v>5880</v>
      </c>
      <c r="D201">
        <v>6359137.76</v>
      </c>
      <c r="E201" s="27">
        <v>535150</v>
      </c>
      <c r="F201" s="28">
        <f t="shared" si="32"/>
        <v>69871.49402746893</v>
      </c>
      <c r="G201" s="29">
        <f t="shared" si="28"/>
        <v>0.003115417076104547</v>
      </c>
      <c r="H201" s="30">
        <f t="shared" si="33"/>
        <v>11.88290714752873</v>
      </c>
      <c r="I201" s="30">
        <f t="shared" si="34"/>
        <v>11071.494027468932</v>
      </c>
      <c r="J201" s="30">
        <f t="shared" si="35"/>
        <v>11071.494027468932</v>
      </c>
      <c r="K201" s="30">
        <f t="shared" si="29"/>
        <v>0.001203017415104128</v>
      </c>
      <c r="L201" s="36">
        <f t="shared" si="30"/>
        <v>254872.7233546724</v>
      </c>
      <c r="M201" s="37">
        <f t="shared" si="31"/>
        <v>29416.82665146065</v>
      </c>
      <c r="N201" s="38">
        <f t="shared" si="27"/>
        <v>284289.55000613304</v>
      </c>
      <c r="P201" s="35"/>
    </row>
    <row r="202" spans="1:16" s="14" customFormat="1" ht="12.75">
      <c r="A202" s="39" t="s">
        <v>480</v>
      </c>
      <c r="B202" s="25" t="s">
        <v>38</v>
      </c>
      <c r="C202">
        <v>79</v>
      </c>
      <c r="D202">
        <v>140065.72</v>
      </c>
      <c r="E202" s="27">
        <v>10050</v>
      </c>
      <c r="F202" s="28">
        <f t="shared" si="32"/>
        <v>1101.0141174129353</v>
      </c>
      <c r="G202" s="29">
        <f t="shared" si="28"/>
        <v>4.909181104774911E-05</v>
      </c>
      <c r="H202" s="30">
        <f t="shared" si="33"/>
        <v>13.936887562189055</v>
      </c>
      <c r="I202" s="30">
        <f t="shared" si="34"/>
        <v>311.0141174129353</v>
      </c>
      <c r="J202" s="30">
        <f t="shared" si="35"/>
        <v>311.0141174129353</v>
      </c>
      <c r="K202" s="30">
        <f t="shared" si="29"/>
        <v>3.37944814550505E-05</v>
      </c>
      <c r="L202" s="36">
        <f t="shared" si="30"/>
        <v>4016.2081899473183</v>
      </c>
      <c r="M202" s="37">
        <f t="shared" si="31"/>
        <v>826.3607743809551</v>
      </c>
      <c r="N202" s="38">
        <f t="shared" si="27"/>
        <v>4842.568964328273</v>
      </c>
      <c r="P202" s="35"/>
    </row>
    <row r="203" spans="1:16" s="14" customFormat="1" ht="12.75">
      <c r="A203" s="24" t="s">
        <v>491</v>
      </c>
      <c r="B203" s="25" t="s">
        <v>352</v>
      </c>
      <c r="C203">
        <v>67</v>
      </c>
      <c r="D203">
        <v>98362.98</v>
      </c>
      <c r="E203" s="27">
        <v>11900</v>
      </c>
      <c r="F203" s="28">
        <f t="shared" si="32"/>
        <v>553.808374789916</v>
      </c>
      <c r="G203" s="29">
        <f t="shared" si="28"/>
        <v>2.4693103986468618E-05</v>
      </c>
      <c r="H203" s="30">
        <f t="shared" si="33"/>
        <v>8.265796638655463</v>
      </c>
      <c r="I203" s="30">
        <f t="shared" si="34"/>
        <v>-116.191625210084</v>
      </c>
      <c r="J203" s="30">
        <f t="shared" si="35"/>
        <v>0</v>
      </c>
      <c r="K203" s="30">
        <f t="shared" si="29"/>
        <v>0</v>
      </c>
      <c r="L203" s="36">
        <f t="shared" si="30"/>
        <v>2020.1464225716961</v>
      </c>
      <c r="M203" s="37">
        <f t="shared" si="31"/>
        <v>0</v>
      </c>
      <c r="N203" s="38">
        <f t="shared" si="27"/>
        <v>2020.1464225716961</v>
      </c>
      <c r="P203" s="35"/>
    </row>
    <row r="204" spans="1:16" s="14" customFormat="1" ht="14.25">
      <c r="A204" s="24" t="s">
        <v>487</v>
      </c>
      <c r="B204" s="25" t="s">
        <v>230</v>
      </c>
      <c r="C204">
        <v>1651</v>
      </c>
      <c r="D204" s="102">
        <v>2129423</v>
      </c>
      <c r="E204" s="27">
        <v>146100</v>
      </c>
      <c r="F204" s="28">
        <f t="shared" si="32"/>
        <v>24063.50015742642</v>
      </c>
      <c r="G204" s="29">
        <f t="shared" si="28"/>
        <v>0.0010729388335652054</v>
      </c>
      <c r="H204" s="30">
        <f t="shared" si="33"/>
        <v>14.575106091718002</v>
      </c>
      <c r="I204" s="30">
        <f t="shared" si="34"/>
        <v>7553.5001574264215</v>
      </c>
      <c r="J204" s="30">
        <f t="shared" si="35"/>
        <v>7553.5001574264215</v>
      </c>
      <c r="K204" s="30">
        <f t="shared" si="29"/>
        <v>0.0008207557364733679</v>
      </c>
      <c r="L204" s="36">
        <f t="shared" si="30"/>
        <v>87777.28176468807</v>
      </c>
      <c r="M204" s="37">
        <f t="shared" si="31"/>
        <v>20069.559193321555</v>
      </c>
      <c r="N204" s="38">
        <f t="shared" si="27"/>
        <v>107846.84095800962</v>
      </c>
      <c r="P204" s="35"/>
    </row>
    <row r="205" spans="1:16" s="14" customFormat="1" ht="12.75">
      <c r="A205" s="39" t="s">
        <v>480</v>
      </c>
      <c r="B205" s="25" t="s">
        <v>39</v>
      </c>
      <c r="C205">
        <v>1288</v>
      </c>
      <c r="D205">
        <v>876739.43</v>
      </c>
      <c r="E205" s="27">
        <v>59800</v>
      </c>
      <c r="F205" s="28">
        <f t="shared" si="32"/>
        <v>18883.618492307694</v>
      </c>
      <c r="G205" s="29">
        <f t="shared" si="28"/>
        <v>0.0008419792410113733</v>
      </c>
      <c r="H205" s="30">
        <f t="shared" si="33"/>
        <v>14.661194481605351</v>
      </c>
      <c r="I205" s="30">
        <f t="shared" si="34"/>
        <v>6003.618492307693</v>
      </c>
      <c r="J205" s="30">
        <f t="shared" si="35"/>
        <v>6003.618492307693</v>
      </c>
      <c r="K205" s="30">
        <f t="shared" si="29"/>
        <v>0.0006523471522423318</v>
      </c>
      <c r="L205" s="36">
        <f t="shared" si="30"/>
        <v>68882.44396252623</v>
      </c>
      <c r="M205" s="37">
        <f t="shared" si="31"/>
        <v>15951.542224703107</v>
      </c>
      <c r="N205" s="38">
        <f t="shared" si="27"/>
        <v>84833.98618722934</v>
      </c>
      <c r="P205" s="35"/>
    </row>
    <row r="206" spans="1:16" s="14" customFormat="1" ht="12.75">
      <c r="A206" s="24" t="s">
        <v>488</v>
      </c>
      <c r="B206" s="25" t="s">
        <v>277</v>
      </c>
      <c r="C206">
        <v>3013</v>
      </c>
      <c r="D206">
        <v>4456290.3</v>
      </c>
      <c r="E206" s="27">
        <v>294350</v>
      </c>
      <c r="F206" s="28">
        <f t="shared" si="32"/>
        <v>45615.09316765755</v>
      </c>
      <c r="G206" s="29">
        <f t="shared" si="28"/>
        <v>0.002033877222186658</v>
      </c>
      <c r="H206" s="30">
        <f t="shared" si="33"/>
        <v>15.13942687277051</v>
      </c>
      <c r="I206" s="30">
        <f t="shared" si="34"/>
        <v>15485.093167657547</v>
      </c>
      <c r="J206" s="30">
        <f t="shared" si="35"/>
        <v>15485.093167657547</v>
      </c>
      <c r="K206" s="30">
        <f t="shared" si="29"/>
        <v>0.0016825946623809666</v>
      </c>
      <c r="L206" s="36">
        <f t="shared" si="30"/>
        <v>166391.79086606312</v>
      </c>
      <c r="M206" s="37">
        <f t="shared" si="31"/>
        <v>41143.706555278455</v>
      </c>
      <c r="N206" s="38">
        <f t="shared" si="27"/>
        <v>207535.49742134157</v>
      </c>
      <c r="P206" s="35"/>
    </row>
    <row r="207" spans="1:16" s="14" customFormat="1" ht="12.75">
      <c r="A207" s="24" t="s">
        <v>494</v>
      </c>
      <c r="B207" s="25" t="s">
        <v>444</v>
      </c>
      <c r="C207">
        <v>4589</v>
      </c>
      <c r="D207">
        <v>6561496</v>
      </c>
      <c r="E207" s="27">
        <v>500150</v>
      </c>
      <c r="F207" s="28">
        <f t="shared" si="32"/>
        <v>60203.34928321504</v>
      </c>
      <c r="G207" s="29">
        <f t="shared" si="28"/>
        <v>0.0026843356508432286</v>
      </c>
      <c r="H207" s="30">
        <f t="shared" si="33"/>
        <v>13.119056283115066</v>
      </c>
      <c r="I207" s="30">
        <f t="shared" si="34"/>
        <v>14313.349283215039</v>
      </c>
      <c r="J207" s="30">
        <f t="shared" si="35"/>
        <v>14313.349283215039</v>
      </c>
      <c r="K207" s="30">
        <f t="shared" si="29"/>
        <v>0.0015552741494015314</v>
      </c>
      <c r="L207" s="36">
        <f t="shared" si="30"/>
        <v>219605.889361021</v>
      </c>
      <c r="M207" s="37">
        <f t="shared" si="31"/>
        <v>38030.39712811035</v>
      </c>
      <c r="N207" s="38">
        <f t="shared" si="27"/>
        <v>257636.28648913134</v>
      </c>
      <c r="P207" s="35"/>
    </row>
    <row r="208" spans="1:16" s="14" customFormat="1" ht="12.75">
      <c r="A208" s="24" t="s">
        <v>485</v>
      </c>
      <c r="B208" s="25" t="s">
        <v>187</v>
      </c>
      <c r="C208">
        <v>1637</v>
      </c>
      <c r="D208">
        <v>2924078.92</v>
      </c>
      <c r="E208" s="27">
        <v>204400</v>
      </c>
      <c r="F208" s="28">
        <f t="shared" si="32"/>
        <v>23418.381565753425</v>
      </c>
      <c r="G208" s="29">
        <f t="shared" si="28"/>
        <v>0.001044174406747304</v>
      </c>
      <c r="H208" s="30">
        <f t="shared" si="33"/>
        <v>14.305669863013698</v>
      </c>
      <c r="I208" s="30">
        <f t="shared" si="34"/>
        <v>7048.381565753423</v>
      </c>
      <c r="J208" s="30">
        <f t="shared" si="35"/>
        <v>7048.381565753423</v>
      </c>
      <c r="K208" s="30">
        <f t="shared" si="29"/>
        <v>0.000765870057903896</v>
      </c>
      <c r="L208" s="36">
        <f t="shared" si="30"/>
        <v>85424.05983012078</v>
      </c>
      <c r="M208" s="37">
        <f t="shared" si="31"/>
        <v>18727.46516221711</v>
      </c>
      <c r="N208" s="38">
        <f t="shared" si="27"/>
        <v>104151.52499233789</v>
      </c>
      <c r="P208" s="35"/>
    </row>
    <row r="209" spans="1:16" s="14" customFormat="1" ht="12.75">
      <c r="A209" s="39" t="s">
        <v>480</v>
      </c>
      <c r="B209" s="25" t="s">
        <v>40</v>
      </c>
      <c r="C209">
        <v>5635</v>
      </c>
      <c r="D209">
        <v>6224163.83</v>
      </c>
      <c r="E209" s="27">
        <v>283350</v>
      </c>
      <c r="F209" s="28">
        <f t="shared" si="32"/>
        <v>123780.35356290807</v>
      </c>
      <c r="G209" s="29">
        <f t="shared" si="28"/>
        <v>0.005519095198172497</v>
      </c>
      <c r="H209" s="30">
        <f t="shared" si="33"/>
        <v>21.96634490912299</v>
      </c>
      <c r="I209" s="30">
        <f t="shared" si="34"/>
        <v>67430.35356290806</v>
      </c>
      <c r="J209" s="30">
        <f t="shared" si="35"/>
        <v>67430.35356290806</v>
      </c>
      <c r="K209" s="30">
        <f t="shared" si="29"/>
        <v>0.007326914456309561</v>
      </c>
      <c r="L209" s="36">
        <f t="shared" si="30"/>
        <v>451517.9795351147</v>
      </c>
      <c r="M209" s="37">
        <f t="shared" si="31"/>
        <v>179161.6395118301</v>
      </c>
      <c r="N209" s="38">
        <f t="shared" si="27"/>
        <v>630679.6190469448</v>
      </c>
      <c r="P209" s="35"/>
    </row>
    <row r="210" spans="1:16" s="14" customFormat="1" ht="12.75">
      <c r="A210" s="24" t="s">
        <v>488</v>
      </c>
      <c r="B210" s="25" t="s">
        <v>278</v>
      </c>
      <c r="C210">
        <v>1181</v>
      </c>
      <c r="D210">
        <v>1358802.51</v>
      </c>
      <c r="E210" s="27">
        <v>59700</v>
      </c>
      <c r="F210" s="28">
        <f t="shared" si="32"/>
        <v>26880.163556281404</v>
      </c>
      <c r="G210" s="29">
        <f t="shared" si="28"/>
        <v>0.0011985276931218895</v>
      </c>
      <c r="H210" s="30">
        <f t="shared" si="33"/>
        <v>22.760511055276382</v>
      </c>
      <c r="I210" s="30">
        <f t="shared" si="34"/>
        <v>15070.163556281406</v>
      </c>
      <c r="J210" s="30">
        <f t="shared" si="35"/>
        <v>15070.163556281406</v>
      </c>
      <c r="K210" s="30">
        <f t="shared" si="29"/>
        <v>0.0016375088277782086</v>
      </c>
      <c r="L210" s="36">
        <f t="shared" si="30"/>
        <v>98051.72460052281</v>
      </c>
      <c r="M210" s="37">
        <f t="shared" si="31"/>
        <v>40041.24356156447</v>
      </c>
      <c r="N210" s="38">
        <f t="shared" si="27"/>
        <v>138092.9681620873</v>
      </c>
      <c r="P210" s="35"/>
    </row>
    <row r="211" spans="1:16" s="14" customFormat="1" ht="12.75">
      <c r="A211" s="24" t="s">
        <v>488</v>
      </c>
      <c r="B211" s="25" t="s">
        <v>279</v>
      </c>
      <c r="C211">
        <v>1558</v>
      </c>
      <c r="D211">
        <v>1398826.5</v>
      </c>
      <c r="E211" s="27">
        <v>101300</v>
      </c>
      <c r="F211" s="28">
        <f t="shared" si="32"/>
        <v>21514.034422507404</v>
      </c>
      <c r="G211" s="29">
        <f t="shared" si="28"/>
        <v>0.0009592637333535568</v>
      </c>
      <c r="H211" s="30">
        <f t="shared" si="33"/>
        <v>13.808751233958539</v>
      </c>
      <c r="I211" s="30">
        <f t="shared" si="34"/>
        <v>5934.034422507403</v>
      </c>
      <c r="J211" s="30">
        <f t="shared" si="35"/>
        <v>5934.034422507403</v>
      </c>
      <c r="K211" s="30">
        <f t="shared" si="29"/>
        <v>0.000644786217143972</v>
      </c>
      <c r="L211" s="36">
        <f t="shared" si="30"/>
        <v>78477.50531074856</v>
      </c>
      <c r="M211" s="37">
        <f t="shared" si="31"/>
        <v>15766.658187016803</v>
      </c>
      <c r="N211" s="38">
        <f t="shared" si="27"/>
        <v>94244.16349776536</v>
      </c>
      <c r="P211" s="35"/>
    </row>
    <row r="212" spans="1:16" s="14" customFormat="1" ht="12.75">
      <c r="A212" s="24" t="s">
        <v>493</v>
      </c>
      <c r="B212" s="25" t="s">
        <v>523</v>
      </c>
      <c r="C212">
        <v>697</v>
      </c>
      <c r="D212">
        <v>47754.0625</v>
      </c>
      <c r="E212" s="27">
        <v>3156.25</v>
      </c>
      <c r="F212" s="28">
        <f t="shared" si="32"/>
        <v>10545.61</v>
      </c>
      <c r="G212" s="29">
        <f t="shared" si="28"/>
        <v>0.0004702056815762781</v>
      </c>
      <c r="H212" s="30">
        <f t="shared" si="33"/>
        <v>15.13</v>
      </c>
      <c r="I212" s="30">
        <f t="shared" si="34"/>
        <v>3575.6100000000006</v>
      </c>
      <c r="J212" s="30">
        <f t="shared" si="35"/>
        <v>3575.6100000000006</v>
      </c>
      <c r="K212" s="30">
        <f t="shared" si="29"/>
        <v>0.00038852218941257447</v>
      </c>
      <c r="L212" s="36">
        <f t="shared" si="30"/>
        <v>38467.595083620276</v>
      </c>
      <c r="M212" s="37">
        <f t="shared" si="31"/>
        <v>9500.352823409801</v>
      </c>
      <c r="N212" s="38">
        <f t="shared" si="27"/>
        <v>47967.94790703007</v>
      </c>
      <c r="P212" s="35"/>
    </row>
    <row r="213" spans="1:16" s="14" customFormat="1" ht="12.75">
      <c r="A213" s="24" t="s">
        <v>482</v>
      </c>
      <c r="B213" s="25" t="s">
        <v>106</v>
      </c>
      <c r="C213">
        <v>921</v>
      </c>
      <c r="D213">
        <v>1152165</v>
      </c>
      <c r="E213" s="27">
        <v>93350</v>
      </c>
      <c r="F213" s="28">
        <f t="shared" si="32"/>
        <v>11367.369737546867</v>
      </c>
      <c r="G213" s="29">
        <f t="shared" si="28"/>
        <v>0.000506846150689508</v>
      </c>
      <c r="H213" s="30">
        <f t="shared" si="33"/>
        <v>12.34242099625067</v>
      </c>
      <c r="I213" s="30">
        <f t="shared" si="34"/>
        <v>2157.3697375468673</v>
      </c>
      <c r="J213" s="30">
        <f t="shared" si="35"/>
        <v>2157.3697375468673</v>
      </c>
      <c r="K213" s="30">
        <f t="shared" si="29"/>
        <v>0.00023441762770664025</v>
      </c>
      <c r="L213" s="36">
        <f t="shared" si="30"/>
        <v>41465.15718196972</v>
      </c>
      <c r="M213" s="37">
        <f t="shared" si="31"/>
        <v>5732.1054805312215</v>
      </c>
      <c r="N213" s="38">
        <f t="shared" si="27"/>
        <v>47197.26266250094</v>
      </c>
      <c r="P213" s="35"/>
    </row>
    <row r="214" spans="1:16" s="14" customFormat="1" ht="12.75">
      <c r="A214" s="39" t="s">
        <v>480</v>
      </c>
      <c r="B214" s="25" t="s">
        <v>41</v>
      </c>
      <c r="C214">
        <v>789</v>
      </c>
      <c r="D214">
        <v>1433860.99</v>
      </c>
      <c r="E214" s="27">
        <v>66450</v>
      </c>
      <c r="F214" s="28">
        <f t="shared" si="32"/>
        <v>17025.076314672686</v>
      </c>
      <c r="G214" s="29">
        <f t="shared" si="28"/>
        <v>0.0007591109108367196</v>
      </c>
      <c r="H214" s="30">
        <f t="shared" si="33"/>
        <v>21.57804349134688</v>
      </c>
      <c r="I214" s="30">
        <f t="shared" si="34"/>
        <v>9135.076314672688</v>
      </c>
      <c r="J214" s="30">
        <f t="shared" si="35"/>
        <v>9135.076314672688</v>
      </c>
      <c r="K214" s="30">
        <f t="shared" si="29"/>
        <v>0.0009926082123686824</v>
      </c>
      <c r="L214" s="36">
        <f t="shared" si="30"/>
        <v>62102.97383845628</v>
      </c>
      <c r="M214" s="37">
        <f t="shared" si="31"/>
        <v>24271.788046840866</v>
      </c>
      <c r="N214" s="38">
        <f t="shared" si="27"/>
        <v>86374.76188529715</v>
      </c>
      <c r="P214" s="35"/>
    </row>
    <row r="215" spans="1:16" s="14" customFormat="1" ht="12.75">
      <c r="A215" s="24" t="s">
        <v>485</v>
      </c>
      <c r="B215" s="25" t="s">
        <v>188</v>
      </c>
      <c r="C215">
        <v>75</v>
      </c>
      <c r="D215">
        <v>592181</v>
      </c>
      <c r="E215" s="27">
        <v>79850</v>
      </c>
      <c r="F215" s="28">
        <f t="shared" si="32"/>
        <v>556.2125860989355</v>
      </c>
      <c r="G215" s="29">
        <f t="shared" si="28"/>
        <v>2.4800302509570734E-05</v>
      </c>
      <c r="H215" s="30">
        <f t="shared" si="33"/>
        <v>7.416167814652473</v>
      </c>
      <c r="I215" s="30">
        <f t="shared" si="34"/>
        <v>-193.7874139010645</v>
      </c>
      <c r="J215" s="30">
        <f t="shared" si="35"/>
        <v>0</v>
      </c>
      <c r="K215" s="30">
        <f t="shared" si="29"/>
        <v>0</v>
      </c>
      <c r="L215" s="36">
        <f t="shared" si="30"/>
        <v>2028.9163493119058</v>
      </c>
      <c r="M215" s="37">
        <f t="shared" si="31"/>
        <v>0</v>
      </c>
      <c r="N215" s="38">
        <f t="shared" si="27"/>
        <v>2028.9163493119058</v>
      </c>
      <c r="P215" s="35"/>
    </row>
    <row r="216" spans="1:16" s="14" customFormat="1" ht="12.75">
      <c r="A216" s="24" t="s">
        <v>492</v>
      </c>
      <c r="B216" s="25" t="s">
        <v>375</v>
      </c>
      <c r="C216">
        <v>555</v>
      </c>
      <c r="D216">
        <v>5988252.14</v>
      </c>
      <c r="E216" s="27">
        <v>383450</v>
      </c>
      <c r="F216" s="28">
        <f t="shared" si="32"/>
        <v>8667.30978667362</v>
      </c>
      <c r="G216" s="29">
        <f t="shared" si="28"/>
        <v>0.000386456383810478</v>
      </c>
      <c r="H216" s="30">
        <f t="shared" si="33"/>
        <v>15.61677439040292</v>
      </c>
      <c r="I216" s="30">
        <f t="shared" si="34"/>
        <v>3117.3097866736207</v>
      </c>
      <c r="J216" s="30">
        <f t="shared" si="35"/>
        <v>3117.3097866736207</v>
      </c>
      <c r="K216" s="30">
        <f t="shared" si="29"/>
        <v>0.00033872374878571223</v>
      </c>
      <c r="L216" s="36">
        <f t="shared" si="30"/>
        <v>31616.05287300213</v>
      </c>
      <c r="M216" s="37">
        <f t="shared" si="31"/>
        <v>8282.65466123759</v>
      </c>
      <c r="N216" s="38">
        <f t="shared" si="27"/>
        <v>39898.707534239715</v>
      </c>
      <c r="P216" s="35"/>
    </row>
    <row r="217" spans="1:16" s="14" customFormat="1" ht="12.75">
      <c r="A217" s="24" t="s">
        <v>491</v>
      </c>
      <c r="B217" s="25" t="s">
        <v>353</v>
      </c>
      <c r="C217">
        <v>840</v>
      </c>
      <c r="D217">
        <v>1547059.8</v>
      </c>
      <c r="E217" s="27">
        <v>82200</v>
      </c>
      <c r="F217" s="28">
        <f t="shared" si="32"/>
        <v>15809.370218978102</v>
      </c>
      <c r="G217" s="29">
        <f t="shared" si="28"/>
        <v>0.0007049052353639392</v>
      </c>
      <c r="H217" s="30">
        <f t="shared" si="33"/>
        <v>18.82067883211679</v>
      </c>
      <c r="I217" s="30">
        <f t="shared" si="34"/>
        <v>7409.370218978104</v>
      </c>
      <c r="J217" s="30">
        <f t="shared" si="35"/>
        <v>7409.370218978104</v>
      </c>
      <c r="K217" s="30">
        <f t="shared" si="29"/>
        <v>0.0008050947222000439</v>
      </c>
      <c r="L217" s="36">
        <f t="shared" si="30"/>
        <v>57668.39965736403</v>
      </c>
      <c r="M217" s="37">
        <f t="shared" si="31"/>
        <v>19686.607678006585</v>
      </c>
      <c r="N217" s="38">
        <f t="shared" si="27"/>
        <v>77355.00733537061</v>
      </c>
      <c r="P217" s="35"/>
    </row>
    <row r="218" spans="1:16" s="14" customFormat="1" ht="12.75">
      <c r="A218" s="24" t="s">
        <v>492</v>
      </c>
      <c r="B218" s="25" t="s">
        <v>376</v>
      </c>
      <c r="C218">
        <v>575</v>
      </c>
      <c r="D218">
        <v>717967</v>
      </c>
      <c r="E218" s="27">
        <v>37300</v>
      </c>
      <c r="F218" s="28">
        <f t="shared" si="32"/>
        <v>11067.855898123324</v>
      </c>
      <c r="G218" s="29">
        <f t="shared" si="28"/>
        <v>0.000493491483770508</v>
      </c>
      <c r="H218" s="30">
        <f t="shared" si="33"/>
        <v>19.248445040214477</v>
      </c>
      <c r="I218" s="30">
        <f t="shared" si="34"/>
        <v>5317.855898123325</v>
      </c>
      <c r="J218" s="30">
        <f t="shared" si="35"/>
        <v>5317.855898123325</v>
      </c>
      <c r="K218" s="30">
        <f t="shared" si="29"/>
        <v>0.000577832877892009</v>
      </c>
      <c r="L218" s="36">
        <f t="shared" si="30"/>
        <v>40372.6099422287</v>
      </c>
      <c r="M218" s="37">
        <f t="shared" si="31"/>
        <v>14129.479248637963</v>
      </c>
      <c r="N218" s="38">
        <f t="shared" si="27"/>
        <v>54502.08919086667</v>
      </c>
      <c r="P218" s="35"/>
    </row>
    <row r="219" spans="1:16" s="14" customFormat="1" ht="12.75">
      <c r="A219" s="24" t="s">
        <v>482</v>
      </c>
      <c r="B219" s="25" t="s">
        <v>107</v>
      </c>
      <c r="C219">
        <v>4669</v>
      </c>
      <c r="D219">
        <v>11717772.3</v>
      </c>
      <c r="E219" s="27">
        <v>548950</v>
      </c>
      <c r="F219" s="28">
        <f t="shared" si="32"/>
        <v>99663.5009904363</v>
      </c>
      <c r="G219" s="29">
        <f t="shared" si="28"/>
        <v>0.004443777497127825</v>
      </c>
      <c r="H219" s="30">
        <f t="shared" si="33"/>
        <v>21.34579160214956</v>
      </c>
      <c r="I219" s="30">
        <f t="shared" si="34"/>
        <v>52973.500990436296</v>
      </c>
      <c r="J219" s="30">
        <f t="shared" si="35"/>
        <v>52973.500990436296</v>
      </c>
      <c r="K219" s="30">
        <f t="shared" si="29"/>
        <v>0.005756047383706134</v>
      </c>
      <c r="L219" s="36">
        <f t="shared" si="30"/>
        <v>363546.0822765199</v>
      </c>
      <c r="M219" s="37">
        <f t="shared" si="31"/>
        <v>140749.95586778014</v>
      </c>
      <c r="N219" s="38">
        <f t="shared" si="27"/>
        <v>504296.03814430005</v>
      </c>
      <c r="P219" s="35"/>
    </row>
    <row r="220" spans="1:16" s="14" customFormat="1" ht="12.75">
      <c r="A220" s="24" t="s">
        <v>486</v>
      </c>
      <c r="B220" s="25" t="s">
        <v>207</v>
      </c>
      <c r="C220">
        <v>2447</v>
      </c>
      <c r="D220">
        <v>4277381</v>
      </c>
      <c r="E220" s="27">
        <v>347850</v>
      </c>
      <c r="F220" s="28">
        <f t="shared" si="32"/>
        <v>30089.84133103349</v>
      </c>
      <c r="G220" s="29">
        <f t="shared" si="28"/>
        <v>0.0013416402039882628</v>
      </c>
      <c r="H220" s="30">
        <f t="shared" si="33"/>
        <v>12.296624982032485</v>
      </c>
      <c r="I220" s="30">
        <f t="shared" si="34"/>
        <v>5619.841331033491</v>
      </c>
      <c r="J220" s="30">
        <f t="shared" si="35"/>
        <v>5619.841331033491</v>
      </c>
      <c r="K220" s="30">
        <f t="shared" si="29"/>
        <v>0.0006106463115620575</v>
      </c>
      <c r="L220" s="36">
        <f t="shared" si="30"/>
        <v>109759.77989443738</v>
      </c>
      <c r="M220" s="37">
        <f t="shared" si="31"/>
        <v>14931.850916738436</v>
      </c>
      <c r="N220" s="38">
        <f t="shared" si="27"/>
        <v>124691.63081117581</v>
      </c>
      <c r="P220" s="35"/>
    </row>
    <row r="221" spans="1:16" s="14" customFormat="1" ht="12.75">
      <c r="A221" s="24" t="s">
        <v>493</v>
      </c>
      <c r="B221" s="25" t="s">
        <v>413</v>
      </c>
      <c r="C221">
        <v>556</v>
      </c>
      <c r="D221">
        <v>901266.15</v>
      </c>
      <c r="E221" s="27">
        <v>62100</v>
      </c>
      <c r="F221" s="28">
        <f t="shared" si="32"/>
        <v>8069.307236714976</v>
      </c>
      <c r="G221" s="29">
        <f t="shared" si="28"/>
        <v>0.00035979275822716356</v>
      </c>
      <c r="H221" s="30">
        <f t="shared" si="33"/>
        <v>14.513142512077295</v>
      </c>
      <c r="I221" s="30">
        <f t="shared" si="34"/>
        <v>2509.3072367149757</v>
      </c>
      <c r="J221" s="30">
        <f t="shared" si="35"/>
        <v>2509.3072367149757</v>
      </c>
      <c r="K221" s="30">
        <f t="shared" si="29"/>
        <v>0.0002726588026986499</v>
      </c>
      <c r="L221" s="36">
        <f t="shared" si="30"/>
        <v>29434.69779247274</v>
      </c>
      <c r="M221" s="37">
        <f t="shared" si="31"/>
        <v>6667.199188705638</v>
      </c>
      <c r="N221" s="38">
        <f t="shared" si="27"/>
        <v>36101.896981178375</v>
      </c>
      <c r="P221" s="35"/>
    </row>
    <row r="222" spans="1:16" s="14" customFormat="1" ht="12.75">
      <c r="A222" s="24" t="s">
        <v>493</v>
      </c>
      <c r="B222" s="25" t="s">
        <v>414</v>
      </c>
      <c r="C222">
        <v>1351</v>
      </c>
      <c r="D222">
        <v>2423569.2</v>
      </c>
      <c r="E222" s="27">
        <v>156050</v>
      </c>
      <c r="F222" s="28">
        <f t="shared" si="32"/>
        <v>20982.005698173663</v>
      </c>
      <c r="G222" s="29">
        <f t="shared" si="28"/>
        <v>0.0009355417363383529</v>
      </c>
      <c r="H222" s="30">
        <f t="shared" si="33"/>
        <v>15.53072220442166</v>
      </c>
      <c r="I222" s="30">
        <f t="shared" si="34"/>
        <v>7472.005698173663</v>
      </c>
      <c r="J222" s="30">
        <f t="shared" si="35"/>
        <v>7472.005698173663</v>
      </c>
      <c r="K222" s="30">
        <f t="shared" si="29"/>
        <v>0.0008119006304260429</v>
      </c>
      <c r="L222" s="36">
        <f t="shared" si="30"/>
        <v>76536.80529050076</v>
      </c>
      <c r="M222" s="37">
        <f t="shared" si="31"/>
        <v>19853.029393915524</v>
      </c>
      <c r="N222" s="38">
        <f t="shared" si="27"/>
        <v>96389.83468441629</v>
      </c>
      <c r="P222" s="35"/>
    </row>
    <row r="223" spans="1:16" s="14" customFormat="1" ht="12.75">
      <c r="A223" s="24" t="s">
        <v>488</v>
      </c>
      <c r="B223" s="25" t="s">
        <v>280</v>
      </c>
      <c r="C223">
        <v>1365</v>
      </c>
      <c r="D223">
        <v>1067090.64</v>
      </c>
      <c r="E223" s="27">
        <v>79200</v>
      </c>
      <c r="F223" s="28">
        <f t="shared" si="32"/>
        <v>18391.1455</v>
      </c>
      <c r="G223" s="29">
        <f t="shared" si="28"/>
        <v>0.0008200209475597902</v>
      </c>
      <c r="H223" s="30">
        <f t="shared" si="33"/>
        <v>13.473366666666665</v>
      </c>
      <c r="I223" s="30">
        <f t="shared" si="34"/>
        <v>4741.145499999998</v>
      </c>
      <c r="J223" s="30">
        <f t="shared" si="35"/>
        <v>4741.145499999998</v>
      </c>
      <c r="K223" s="30">
        <f t="shared" si="29"/>
        <v>0.0005151681055773907</v>
      </c>
      <c r="L223" s="36">
        <f t="shared" si="30"/>
        <v>67086.032786908</v>
      </c>
      <c r="M223" s="37">
        <f t="shared" si="31"/>
        <v>12597.166647682954</v>
      </c>
      <c r="N223" s="38">
        <f t="shared" si="27"/>
        <v>79683.19943459096</v>
      </c>
      <c r="P223" s="35"/>
    </row>
    <row r="224" spans="1:16" s="14" customFormat="1" ht="12.75">
      <c r="A224" s="24" t="s">
        <v>494</v>
      </c>
      <c r="B224" s="25" t="s">
        <v>445</v>
      </c>
      <c r="C224">
        <v>11338</v>
      </c>
      <c r="D224">
        <v>34320190</v>
      </c>
      <c r="E224" s="27">
        <v>2492800</v>
      </c>
      <c r="F224" s="28">
        <f t="shared" si="32"/>
        <v>156098.4893372914</v>
      </c>
      <c r="G224" s="29">
        <f t="shared" si="28"/>
        <v>0.006960090177037504</v>
      </c>
      <c r="H224" s="30">
        <f t="shared" si="33"/>
        <v>13.767727053915277</v>
      </c>
      <c r="I224" s="30">
        <f t="shared" si="34"/>
        <v>42718.48933729141</v>
      </c>
      <c r="J224" s="30">
        <f t="shared" si="35"/>
        <v>42718.48933729141</v>
      </c>
      <c r="K224" s="30">
        <f t="shared" si="29"/>
        <v>0.004641748122899917</v>
      </c>
      <c r="L224" s="36">
        <f t="shared" si="30"/>
        <v>569405.9879885318</v>
      </c>
      <c r="M224" s="37">
        <f t="shared" si="31"/>
        <v>113502.51307814271</v>
      </c>
      <c r="N224" s="38">
        <f t="shared" si="27"/>
        <v>682908.5010666745</v>
      </c>
      <c r="P224" s="35"/>
    </row>
    <row r="225" spans="1:16" s="14" customFormat="1" ht="12.75">
      <c r="A225" s="24" t="s">
        <v>494</v>
      </c>
      <c r="B225" s="25" t="s">
        <v>446</v>
      </c>
      <c r="C225">
        <v>3447</v>
      </c>
      <c r="D225">
        <v>16887898</v>
      </c>
      <c r="E225" s="27">
        <v>2198500</v>
      </c>
      <c r="F225" s="28">
        <f t="shared" si="32"/>
        <v>26478.319038435297</v>
      </c>
      <c r="G225" s="29">
        <f t="shared" si="28"/>
        <v>0.0011806103250984635</v>
      </c>
      <c r="H225" s="30">
        <f t="shared" si="33"/>
        <v>7.681554696383898</v>
      </c>
      <c r="I225" s="30">
        <f t="shared" si="34"/>
        <v>-7991.680961564703</v>
      </c>
      <c r="J225" s="30">
        <f t="shared" si="35"/>
        <v>0</v>
      </c>
      <c r="K225" s="30">
        <f t="shared" si="29"/>
        <v>0</v>
      </c>
      <c r="L225" s="36">
        <f t="shared" si="30"/>
        <v>96585.90212092448</v>
      </c>
      <c r="M225" s="37">
        <f t="shared" si="31"/>
        <v>0</v>
      </c>
      <c r="N225" s="38">
        <f t="shared" si="27"/>
        <v>96585.90212092448</v>
      </c>
      <c r="P225" s="35"/>
    </row>
    <row r="226" spans="1:16" s="14" customFormat="1" ht="12.75">
      <c r="A226" s="24" t="s">
        <v>482</v>
      </c>
      <c r="B226" s="25" t="s">
        <v>108</v>
      </c>
      <c r="C226">
        <v>988</v>
      </c>
      <c r="D226">
        <v>2086603.99</v>
      </c>
      <c r="E226" s="27">
        <v>120050</v>
      </c>
      <c r="F226" s="28">
        <f t="shared" si="32"/>
        <v>17172.550954768845</v>
      </c>
      <c r="G226" s="29">
        <f t="shared" si="28"/>
        <v>0.0007656864824406032</v>
      </c>
      <c r="H226" s="30">
        <f t="shared" si="33"/>
        <v>17.381124448146604</v>
      </c>
      <c r="I226" s="30">
        <f t="shared" si="34"/>
        <v>7292.550954768845</v>
      </c>
      <c r="J226" s="30">
        <f t="shared" si="35"/>
        <v>7292.550954768845</v>
      </c>
      <c r="K226" s="30">
        <f t="shared" si="29"/>
        <v>0.0007924012583446046</v>
      </c>
      <c r="L226" s="36">
        <f t="shared" si="30"/>
        <v>62640.92230614299</v>
      </c>
      <c r="M226" s="37">
        <f t="shared" si="31"/>
        <v>19376.220296116757</v>
      </c>
      <c r="N226" s="38">
        <f t="shared" si="27"/>
        <v>82017.14260225974</v>
      </c>
      <c r="P226" s="35"/>
    </row>
    <row r="227" spans="1:16" s="14" customFormat="1" ht="12.75">
      <c r="A227" s="24" t="s">
        <v>489</v>
      </c>
      <c r="B227" s="25" t="s">
        <v>317</v>
      </c>
      <c r="C227">
        <v>26</v>
      </c>
      <c r="D227">
        <v>653575.76</v>
      </c>
      <c r="E227" s="27">
        <v>114350</v>
      </c>
      <c r="F227" s="28">
        <f t="shared" si="32"/>
        <v>148.60489514648012</v>
      </c>
      <c r="G227" s="29">
        <f t="shared" si="28"/>
        <v>6.625967204165717E-06</v>
      </c>
      <c r="H227" s="30">
        <f t="shared" si="33"/>
        <v>5.715572890249235</v>
      </c>
      <c r="I227" s="30">
        <f t="shared" si="34"/>
        <v>-111.39510485351988</v>
      </c>
      <c r="J227" s="30">
        <f t="shared" si="35"/>
        <v>0</v>
      </c>
      <c r="K227" s="30">
        <f t="shared" si="29"/>
        <v>0</v>
      </c>
      <c r="L227" s="36">
        <f t="shared" si="30"/>
        <v>542.0713390632352</v>
      </c>
      <c r="M227" s="37">
        <f t="shared" si="31"/>
        <v>0</v>
      </c>
      <c r="N227" s="38">
        <f t="shared" si="27"/>
        <v>542.0713390632352</v>
      </c>
      <c r="P227" s="35"/>
    </row>
    <row r="228" spans="1:16" s="14" customFormat="1" ht="12.75">
      <c r="A228" s="24" t="s">
        <v>494</v>
      </c>
      <c r="B228" s="25" t="s">
        <v>447</v>
      </c>
      <c r="C228">
        <v>9610</v>
      </c>
      <c r="D228">
        <v>23710612</v>
      </c>
      <c r="E228" s="27">
        <v>1719900</v>
      </c>
      <c r="F228" s="28">
        <f t="shared" si="32"/>
        <v>132483.85447991162</v>
      </c>
      <c r="G228" s="29">
        <f t="shared" si="28"/>
        <v>0.00590716526531697</v>
      </c>
      <c r="H228" s="30">
        <f t="shared" si="33"/>
        <v>13.786041048898191</v>
      </c>
      <c r="I228" s="30">
        <f t="shared" si="34"/>
        <v>36383.85447991162</v>
      </c>
      <c r="J228" s="30">
        <f t="shared" si="35"/>
        <v>36383.85447991162</v>
      </c>
      <c r="K228" s="30">
        <f t="shared" si="29"/>
        <v>0.003953433065072468</v>
      </c>
      <c r="L228" s="36">
        <f t="shared" si="30"/>
        <v>483266.0480759777</v>
      </c>
      <c r="M228" s="37">
        <f t="shared" si="31"/>
        <v>96671.46434727493</v>
      </c>
      <c r="N228" s="38">
        <f t="shared" si="27"/>
        <v>579937.5124232527</v>
      </c>
      <c r="P228" s="35"/>
    </row>
    <row r="229" spans="1:16" s="14" customFormat="1" ht="12.75">
      <c r="A229" s="24" t="s">
        <v>492</v>
      </c>
      <c r="B229" s="25" t="s">
        <v>377</v>
      </c>
      <c r="C229">
        <v>825</v>
      </c>
      <c r="D229">
        <v>866165</v>
      </c>
      <c r="E229" s="27">
        <v>54600</v>
      </c>
      <c r="F229" s="28">
        <f t="shared" si="32"/>
        <v>13087.657967032967</v>
      </c>
      <c r="G229" s="29">
        <f t="shared" si="28"/>
        <v>0.0005835500397441155</v>
      </c>
      <c r="H229" s="30">
        <f t="shared" si="33"/>
        <v>15.863827838827838</v>
      </c>
      <c r="I229" s="30">
        <f t="shared" si="34"/>
        <v>4837.657967032967</v>
      </c>
      <c r="J229" s="30">
        <f t="shared" si="35"/>
        <v>4837.657967032967</v>
      </c>
      <c r="K229" s="30">
        <f t="shared" si="29"/>
        <v>0.0005256550532582782</v>
      </c>
      <c r="L229" s="36">
        <f t="shared" si="30"/>
        <v>47740.31348293185</v>
      </c>
      <c r="M229" s="37">
        <f t="shared" si="31"/>
        <v>12853.599113379973</v>
      </c>
      <c r="N229" s="38">
        <f t="shared" si="27"/>
        <v>60593.91259631183</v>
      </c>
      <c r="P229" s="35"/>
    </row>
    <row r="230" spans="1:16" s="14" customFormat="1" ht="12.75">
      <c r="A230" s="24" t="s">
        <v>488</v>
      </c>
      <c r="B230" s="25" t="s">
        <v>281</v>
      </c>
      <c r="C230">
        <v>721</v>
      </c>
      <c r="D230">
        <v>524468.68</v>
      </c>
      <c r="E230" s="27">
        <v>31500</v>
      </c>
      <c r="F230" s="28">
        <f t="shared" si="32"/>
        <v>12004.505342222223</v>
      </c>
      <c r="G230" s="29">
        <f t="shared" si="28"/>
        <v>0.0005352546335798187</v>
      </c>
      <c r="H230" s="30">
        <f t="shared" si="33"/>
        <v>16.649799365079367</v>
      </c>
      <c r="I230" s="30">
        <f t="shared" si="34"/>
        <v>4794.505342222224</v>
      </c>
      <c r="J230" s="30">
        <f t="shared" si="35"/>
        <v>4794.505342222224</v>
      </c>
      <c r="K230" s="30">
        <f t="shared" si="29"/>
        <v>0.0005209661324111027</v>
      </c>
      <c r="L230" s="36">
        <f t="shared" si="30"/>
        <v>43789.25929213776</v>
      </c>
      <c r="M230" s="37">
        <f t="shared" si="31"/>
        <v>12738.943107563264</v>
      </c>
      <c r="N230" s="38">
        <f t="shared" si="27"/>
        <v>56528.202399701026</v>
      </c>
      <c r="P230" s="35"/>
    </row>
    <row r="231" spans="1:16" s="14" customFormat="1" ht="12.75">
      <c r="A231" s="24" t="s">
        <v>489</v>
      </c>
      <c r="B231" s="25" t="s">
        <v>318</v>
      </c>
      <c r="C231">
        <v>85</v>
      </c>
      <c r="D231">
        <v>349215.03</v>
      </c>
      <c r="E231" s="27">
        <v>106100</v>
      </c>
      <c r="F231" s="28">
        <f t="shared" si="32"/>
        <v>279.76698916116874</v>
      </c>
      <c r="G231" s="29">
        <f t="shared" si="28"/>
        <v>1.2474198061664574E-05</v>
      </c>
      <c r="H231" s="30">
        <f t="shared" si="33"/>
        <v>3.291376343072573</v>
      </c>
      <c r="I231" s="30">
        <f t="shared" si="34"/>
        <v>-570.2330108388313</v>
      </c>
      <c r="J231" s="30">
        <f t="shared" si="35"/>
        <v>0</v>
      </c>
      <c r="K231" s="30">
        <f t="shared" si="29"/>
        <v>0</v>
      </c>
      <c r="L231" s="36">
        <f t="shared" si="30"/>
        <v>1020.5159546783372</v>
      </c>
      <c r="M231" s="37">
        <f t="shared" si="31"/>
        <v>0</v>
      </c>
      <c r="N231" s="38">
        <f t="shared" si="27"/>
        <v>1020.5159546783372</v>
      </c>
      <c r="P231" s="35"/>
    </row>
    <row r="232" spans="1:16" s="14" customFormat="1" ht="12.75">
      <c r="A232" s="24" t="s">
        <v>488</v>
      </c>
      <c r="B232" s="25" t="s">
        <v>282</v>
      </c>
      <c r="C232">
        <v>98</v>
      </c>
      <c r="D232">
        <v>285966.69</v>
      </c>
      <c r="E232" s="27">
        <v>70850</v>
      </c>
      <c r="F232" s="28">
        <f t="shared" si="32"/>
        <v>395.5502557515879</v>
      </c>
      <c r="G232" s="29">
        <f t="shared" si="28"/>
        <v>1.7636720645211276E-05</v>
      </c>
      <c r="H232" s="30">
        <f t="shared" si="33"/>
        <v>4.036227099505998</v>
      </c>
      <c r="I232" s="30">
        <f t="shared" si="34"/>
        <v>-584.4497442484121</v>
      </c>
      <c r="J232" s="30">
        <f t="shared" si="35"/>
        <v>0</v>
      </c>
      <c r="K232" s="30">
        <f t="shared" si="29"/>
        <v>0</v>
      </c>
      <c r="L232" s="36">
        <f t="shared" si="30"/>
        <v>1442.8626768365718</v>
      </c>
      <c r="M232" s="37">
        <f t="shared" si="31"/>
        <v>0</v>
      </c>
      <c r="N232" s="38">
        <f t="shared" si="27"/>
        <v>1442.8626768365718</v>
      </c>
      <c r="P232" s="35"/>
    </row>
    <row r="233" spans="1:16" s="14" customFormat="1" ht="12.75">
      <c r="A233" s="24" t="s">
        <v>483</v>
      </c>
      <c r="B233" s="25" t="s">
        <v>134</v>
      </c>
      <c r="C233">
        <v>1630</v>
      </c>
      <c r="D233">
        <v>2782032</v>
      </c>
      <c r="E233" s="27">
        <v>279250</v>
      </c>
      <c r="F233" s="28">
        <f t="shared" si="32"/>
        <v>16238.897618621308</v>
      </c>
      <c r="G233" s="29">
        <f t="shared" si="28"/>
        <v>0.0007240569225309139</v>
      </c>
      <c r="H233" s="30">
        <f t="shared" si="33"/>
        <v>9.96251387645479</v>
      </c>
      <c r="I233" s="30">
        <f t="shared" si="34"/>
        <v>-61.1023813786937</v>
      </c>
      <c r="J233" s="30">
        <f t="shared" si="35"/>
        <v>0</v>
      </c>
      <c r="K233" s="30">
        <f t="shared" si="29"/>
        <v>0</v>
      </c>
      <c r="L233" s="36">
        <f t="shared" si="30"/>
        <v>59235.20196531921</v>
      </c>
      <c r="M233" s="37">
        <f t="shared" si="31"/>
        <v>0</v>
      </c>
      <c r="N233" s="38">
        <f t="shared" si="27"/>
        <v>59235.20196531921</v>
      </c>
      <c r="P233" s="35"/>
    </row>
    <row r="234" spans="1:16" s="14" customFormat="1" ht="12.75">
      <c r="A234" s="24" t="s">
        <v>494</v>
      </c>
      <c r="B234" s="25" t="s">
        <v>448</v>
      </c>
      <c r="C234">
        <v>6321</v>
      </c>
      <c r="D234">
        <v>7264444</v>
      </c>
      <c r="E234" s="27">
        <v>572250</v>
      </c>
      <c r="F234" s="28">
        <f t="shared" si="32"/>
        <v>80242.11537614679</v>
      </c>
      <c r="G234" s="29">
        <f t="shared" si="28"/>
        <v>0.0035778203965027575</v>
      </c>
      <c r="H234" s="30">
        <f t="shared" si="33"/>
        <v>12.694528615115772</v>
      </c>
      <c r="I234" s="30">
        <f t="shared" si="34"/>
        <v>17032.115376146794</v>
      </c>
      <c r="J234" s="30">
        <f t="shared" si="35"/>
        <v>17032.115376146794</v>
      </c>
      <c r="K234" s="30">
        <f t="shared" si="29"/>
        <v>0.0018506925409281566</v>
      </c>
      <c r="L234" s="36">
        <f t="shared" si="30"/>
        <v>292702.0061374121</v>
      </c>
      <c r="M234" s="37">
        <f t="shared" si="31"/>
        <v>45254.12598197725</v>
      </c>
      <c r="N234" s="38">
        <f t="shared" si="27"/>
        <v>337956.13211938937</v>
      </c>
      <c r="P234" s="35"/>
    </row>
    <row r="235" spans="1:16" s="14" customFormat="1" ht="12.75">
      <c r="A235" s="24" t="s">
        <v>488</v>
      </c>
      <c r="B235" s="25" t="s">
        <v>283</v>
      </c>
      <c r="C235">
        <v>924</v>
      </c>
      <c r="D235">
        <v>1389622.32</v>
      </c>
      <c r="E235" s="27">
        <v>56550</v>
      </c>
      <c r="F235" s="28">
        <f t="shared" si="32"/>
        <v>22705.765228647215</v>
      </c>
      <c r="G235" s="29">
        <f t="shared" si="28"/>
        <v>0.0010124004031105852</v>
      </c>
      <c r="H235" s="30">
        <f t="shared" si="33"/>
        <v>24.57333899204244</v>
      </c>
      <c r="I235" s="30">
        <f t="shared" si="34"/>
        <v>13465.765228647215</v>
      </c>
      <c r="J235" s="30">
        <f t="shared" si="35"/>
        <v>13465.765228647215</v>
      </c>
      <c r="K235" s="30">
        <f t="shared" si="29"/>
        <v>0.0014631765177829047</v>
      </c>
      <c r="L235" s="36">
        <f t="shared" si="30"/>
        <v>82824.6239790155</v>
      </c>
      <c r="M235" s="37">
        <f t="shared" si="31"/>
        <v>35778.37647544114</v>
      </c>
      <c r="N235" s="38">
        <f t="shared" si="27"/>
        <v>118603.00045445663</v>
      </c>
      <c r="P235" s="35"/>
    </row>
    <row r="236" spans="1:16" s="14" customFormat="1" ht="12.75">
      <c r="A236" s="39" t="s">
        <v>479</v>
      </c>
      <c r="B236" s="25" t="s">
        <v>3</v>
      </c>
      <c r="C236">
        <v>2313</v>
      </c>
      <c r="D236">
        <v>2847782.84</v>
      </c>
      <c r="E236" s="27">
        <v>185000</v>
      </c>
      <c r="F236" s="28">
        <f t="shared" si="32"/>
        <v>35604.98221037838</v>
      </c>
      <c r="G236" s="29">
        <f t="shared" si="28"/>
        <v>0.001587548271531208</v>
      </c>
      <c r="H236" s="30">
        <f t="shared" si="33"/>
        <v>15.393420756756756</v>
      </c>
      <c r="I236" s="30">
        <f t="shared" si="34"/>
        <v>12474.982210378375</v>
      </c>
      <c r="J236" s="30">
        <f t="shared" si="35"/>
        <v>12474.982210378375</v>
      </c>
      <c r="K236" s="30">
        <f t="shared" si="29"/>
        <v>0.0013555190306714445</v>
      </c>
      <c r="L236" s="36">
        <f t="shared" si="30"/>
        <v>129877.55460597713</v>
      </c>
      <c r="M236" s="37">
        <f t="shared" si="31"/>
        <v>33145.87789617862</v>
      </c>
      <c r="N236" s="38">
        <f t="shared" si="27"/>
        <v>163023.43250215575</v>
      </c>
      <c r="P236" s="35"/>
    </row>
    <row r="237" spans="1:16" s="14" customFormat="1" ht="12.75">
      <c r="A237" s="24" t="s">
        <v>488</v>
      </c>
      <c r="B237" s="25" t="s">
        <v>284</v>
      </c>
      <c r="C237">
        <v>2977</v>
      </c>
      <c r="D237">
        <v>1860607.8</v>
      </c>
      <c r="E237" s="27">
        <v>171050</v>
      </c>
      <c r="F237" s="28">
        <f t="shared" si="32"/>
        <v>32382.516343759136</v>
      </c>
      <c r="G237" s="29">
        <f t="shared" si="28"/>
        <v>0.0014438655676221887</v>
      </c>
      <c r="H237" s="30">
        <f t="shared" si="33"/>
        <v>10.877566793335282</v>
      </c>
      <c r="I237" s="30">
        <f t="shared" si="34"/>
        <v>2612.5163437591336</v>
      </c>
      <c r="J237" s="30">
        <f t="shared" si="35"/>
        <v>2612.5163437591336</v>
      </c>
      <c r="K237" s="30">
        <f t="shared" si="29"/>
        <v>0.000283873400553593</v>
      </c>
      <c r="L237" s="36">
        <f t="shared" si="30"/>
        <v>118122.85173645166</v>
      </c>
      <c r="M237" s="37">
        <f t="shared" si="31"/>
        <v>6941.424546479157</v>
      </c>
      <c r="N237" s="38">
        <f t="shared" si="27"/>
        <v>125064.27628293082</v>
      </c>
      <c r="P237" s="35"/>
    </row>
    <row r="238" spans="1:16" s="14" customFormat="1" ht="12.75">
      <c r="A238" s="39" t="s">
        <v>479</v>
      </c>
      <c r="B238" s="25" t="s">
        <v>4</v>
      </c>
      <c r="C238">
        <v>36228</v>
      </c>
      <c r="D238">
        <v>53472372.59</v>
      </c>
      <c r="E238" s="27">
        <v>2323400</v>
      </c>
      <c r="F238" s="28">
        <f t="shared" si="32"/>
        <v>833776.8417795128</v>
      </c>
      <c r="G238" s="29">
        <f t="shared" si="28"/>
        <v>0.03717628550377383</v>
      </c>
      <c r="H238" s="30">
        <f t="shared" si="33"/>
        <v>23.014708009813205</v>
      </c>
      <c r="I238" s="30">
        <f t="shared" si="34"/>
        <v>471496.8417795128</v>
      </c>
      <c r="J238" s="30">
        <f t="shared" si="35"/>
        <v>471496.8417795128</v>
      </c>
      <c r="K238" s="30">
        <f t="shared" si="29"/>
        <v>0.051232373013077634</v>
      </c>
      <c r="L238" s="36">
        <f t="shared" si="30"/>
        <v>3041397.315060392</v>
      </c>
      <c r="M238" s="37">
        <f t="shared" si="31"/>
        <v>1252761.44546771</v>
      </c>
      <c r="N238" s="38">
        <f t="shared" si="27"/>
        <v>4294158.7605281025</v>
      </c>
      <c r="P238" s="35"/>
    </row>
    <row r="239" spans="1:16" s="14" customFormat="1" ht="12.75">
      <c r="A239" s="24" t="s">
        <v>492</v>
      </c>
      <c r="B239" s="25" t="s">
        <v>378</v>
      </c>
      <c r="C239">
        <v>936</v>
      </c>
      <c r="D239">
        <v>1946754.89</v>
      </c>
      <c r="E239" s="27">
        <v>137700</v>
      </c>
      <c r="F239" s="28">
        <f t="shared" si="32"/>
        <v>13232.843696732027</v>
      </c>
      <c r="G239" s="29">
        <f t="shared" si="28"/>
        <v>0.000590023553840341</v>
      </c>
      <c r="H239" s="30">
        <f t="shared" si="33"/>
        <v>14.1376535221496</v>
      </c>
      <c r="I239" s="30">
        <f t="shared" si="34"/>
        <v>3872.843696732026</v>
      </c>
      <c r="J239" s="30">
        <f t="shared" si="35"/>
        <v>3872.843696732026</v>
      </c>
      <c r="K239" s="30">
        <f t="shared" si="29"/>
        <v>0.00042081930420460146</v>
      </c>
      <c r="L239" s="36">
        <f t="shared" si="30"/>
        <v>48269.912611098305</v>
      </c>
      <c r="M239" s="37">
        <f t="shared" si="31"/>
        <v>10290.099185557974</v>
      </c>
      <c r="N239" s="38">
        <f t="shared" si="27"/>
        <v>58560.01179665628</v>
      </c>
      <c r="P239" s="35"/>
    </row>
    <row r="240" spans="1:16" s="14" customFormat="1" ht="12.75">
      <c r="A240" s="24" t="s">
        <v>494</v>
      </c>
      <c r="B240" s="25" t="s">
        <v>449</v>
      </c>
      <c r="C240">
        <v>2999</v>
      </c>
      <c r="D240">
        <v>4352749</v>
      </c>
      <c r="E240" s="27">
        <v>305350</v>
      </c>
      <c r="F240" s="28">
        <f t="shared" si="32"/>
        <v>42750.59522187654</v>
      </c>
      <c r="G240" s="29">
        <f t="shared" si="28"/>
        <v>0.001906155524819715</v>
      </c>
      <c r="H240" s="30">
        <f t="shared" si="33"/>
        <v>14.254950057311282</v>
      </c>
      <c r="I240" s="30">
        <f t="shared" si="34"/>
        <v>12760.595221876534</v>
      </c>
      <c r="J240" s="30">
        <f t="shared" si="35"/>
        <v>12760.595221876534</v>
      </c>
      <c r="K240" s="30">
        <f t="shared" si="29"/>
        <v>0.0013865534534837712</v>
      </c>
      <c r="L240" s="36">
        <f t="shared" si="30"/>
        <v>155942.86025928304</v>
      </c>
      <c r="M240" s="37">
        <f t="shared" si="31"/>
        <v>33904.74823723626</v>
      </c>
      <c r="N240" s="38">
        <f t="shared" si="27"/>
        <v>189847.6084965193</v>
      </c>
      <c r="P240" s="35"/>
    </row>
    <row r="241" spans="1:16" s="14" customFormat="1" ht="12.75">
      <c r="A241" s="39" t="s">
        <v>480</v>
      </c>
      <c r="B241" s="25" t="s">
        <v>42</v>
      </c>
      <c r="C241">
        <v>2190</v>
      </c>
      <c r="D241">
        <v>1456470.83</v>
      </c>
      <c r="E241" s="27">
        <v>63700</v>
      </c>
      <c r="F241" s="28">
        <f t="shared" si="32"/>
        <v>50073.32994819467</v>
      </c>
      <c r="G241" s="29">
        <f t="shared" si="28"/>
        <v>0.0022326602479216216</v>
      </c>
      <c r="H241" s="30">
        <f t="shared" si="33"/>
        <v>22.86453422291994</v>
      </c>
      <c r="I241" s="30">
        <f t="shared" si="34"/>
        <v>28173.329948194667</v>
      </c>
      <c r="J241" s="30">
        <f t="shared" si="35"/>
        <v>28173.329948194667</v>
      </c>
      <c r="K241" s="30">
        <f t="shared" si="29"/>
        <v>0.0030612857203429467</v>
      </c>
      <c r="L241" s="36">
        <f t="shared" si="30"/>
        <v>182654.25906473584</v>
      </c>
      <c r="M241" s="37">
        <f t="shared" si="31"/>
        <v>74856.19928297188</v>
      </c>
      <c r="N241" s="38">
        <f t="shared" si="27"/>
        <v>257510.45834770772</v>
      </c>
      <c r="P241" s="35"/>
    </row>
    <row r="242" spans="1:16" s="14" customFormat="1" ht="12.75">
      <c r="A242" s="24" t="s">
        <v>494</v>
      </c>
      <c r="B242" s="25" t="s">
        <v>450</v>
      </c>
      <c r="C242">
        <v>3830</v>
      </c>
      <c r="D242">
        <v>3964370</v>
      </c>
      <c r="E242" s="27">
        <v>352600</v>
      </c>
      <c r="F242" s="28">
        <f t="shared" si="32"/>
        <v>43061.64804310834</v>
      </c>
      <c r="G242" s="29">
        <f t="shared" si="28"/>
        <v>0.0019200246896962393</v>
      </c>
      <c r="H242" s="30">
        <f t="shared" si="33"/>
        <v>11.243250141803744</v>
      </c>
      <c r="I242" s="30">
        <f t="shared" si="34"/>
        <v>4761.648043108338</v>
      </c>
      <c r="J242" s="30">
        <f t="shared" si="35"/>
        <v>4761.648043108338</v>
      </c>
      <c r="K242" s="30">
        <f t="shared" si="29"/>
        <v>0.000517395891308211</v>
      </c>
      <c r="L242" s="36">
        <f t="shared" si="30"/>
        <v>157077.49865163426</v>
      </c>
      <c r="M242" s="37">
        <f t="shared" si="31"/>
        <v>12651.641658466124</v>
      </c>
      <c r="N242" s="38">
        <f t="shared" si="27"/>
        <v>169729.1403101004</v>
      </c>
      <c r="P242" s="35"/>
    </row>
    <row r="243" spans="1:16" s="14" customFormat="1" ht="12.75">
      <c r="A243" s="24" t="s">
        <v>488</v>
      </c>
      <c r="B243" s="25" t="s">
        <v>285</v>
      </c>
      <c r="C243">
        <v>4925</v>
      </c>
      <c r="D243">
        <v>7202154.3</v>
      </c>
      <c r="E243" s="27">
        <v>297900</v>
      </c>
      <c r="F243" s="28">
        <f t="shared" si="32"/>
        <v>119068.8483635448</v>
      </c>
      <c r="G243" s="29">
        <f t="shared" si="28"/>
        <v>0.005309019487661984</v>
      </c>
      <c r="H243" s="30">
        <f t="shared" si="33"/>
        <v>24.176415911379657</v>
      </c>
      <c r="I243" s="30">
        <f t="shared" si="34"/>
        <v>69818.8483635448</v>
      </c>
      <c r="J243" s="30">
        <f t="shared" si="35"/>
        <v>69818.8483635448</v>
      </c>
      <c r="K243" s="30">
        <f t="shared" si="29"/>
        <v>0.007586445901110291</v>
      </c>
      <c r="L243" s="36">
        <f t="shared" si="30"/>
        <v>434331.65515525645</v>
      </c>
      <c r="M243" s="37">
        <f t="shared" si="31"/>
        <v>185507.84150895194</v>
      </c>
      <c r="N243" s="38">
        <f t="shared" si="27"/>
        <v>619839.4966642084</v>
      </c>
      <c r="P243" s="35"/>
    </row>
    <row r="244" spans="1:16" s="14" customFormat="1" ht="14.25">
      <c r="A244" s="24" t="s">
        <v>487</v>
      </c>
      <c r="B244" s="25" t="s">
        <v>231</v>
      </c>
      <c r="C244">
        <v>44</v>
      </c>
      <c r="D244" s="102">
        <v>109499</v>
      </c>
      <c r="E244" s="27">
        <v>37050</v>
      </c>
      <c r="F244" s="28">
        <f t="shared" si="32"/>
        <v>130.03929824561405</v>
      </c>
      <c r="G244" s="29">
        <f t="shared" si="28"/>
        <v>5.79816785025047E-06</v>
      </c>
      <c r="H244" s="30">
        <f t="shared" si="33"/>
        <v>2.955438596491228</v>
      </c>
      <c r="I244" s="30">
        <f t="shared" si="34"/>
        <v>-309.960701754386</v>
      </c>
      <c r="J244" s="30">
        <f t="shared" si="35"/>
        <v>0</v>
      </c>
      <c r="K244" s="30">
        <f t="shared" si="29"/>
        <v>0</v>
      </c>
      <c r="L244" s="36">
        <f t="shared" si="30"/>
        <v>474.34895372296273</v>
      </c>
      <c r="M244" s="37">
        <f t="shared" si="31"/>
        <v>0</v>
      </c>
      <c r="N244" s="38">
        <f t="shared" si="27"/>
        <v>474.34895372296273</v>
      </c>
      <c r="P244" s="35"/>
    </row>
    <row r="245" spans="1:16" s="14" customFormat="1" ht="12.75">
      <c r="A245" s="24" t="s">
        <v>492</v>
      </c>
      <c r="B245" s="25" t="s">
        <v>379</v>
      </c>
      <c r="C245">
        <v>2255</v>
      </c>
      <c r="D245">
        <v>6345296.12</v>
      </c>
      <c r="E245" s="27">
        <v>451450</v>
      </c>
      <c r="F245" s="28">
        <f t="shared" si="32"/>
        <v>31694.856020821797</v>
      </c>
      <c r="G245" s="29">
        <f t="shared" si="28"/>
        <v>0.001413204298066448</v>
      </c>
      <c r="H245" s="30">
        <f t="shared" si="33"/>
        <v>14.05536852364603</v>
      </c>
      <c r="I245" s="30">
        <f t="shared" si="34"/>
        <v>9144.856020821797</v>
      </c>
      <c r="J245" s="30">
        <f t="shared" si="35"/>
        <v>9144.856020821797</v>
      </c>
      <c r="K245" s="30">
        <f t="shared" si="29"/>
        <v>0.0009936708654110621</v>
      </c>
      <c r="L245" s="36">
        <f t="shared" si="30"/>
        <v>115614.44882208017</v>
      </c>
      <c r="M245" s="37">
        <f t="shared" si="31"/>
        <v>24297.772608615167</v>
      </c>
      <c r="N245" s="38">
        <f t="shared" si="27"/>
        <v>139912.22143069532</v>
      </c>
      <c r="P245" s="35"/>
    </row>
    <row r="246" spans="1:16" s="14" customFormat="1" ht="12.75">
      <c r="A246" s="39" t="s">
        <v>480</v>
      </c>
      <c r="B246" s="25" t="s">
        <v>43</v>
      </c>
      <c r="C246">
        <v>924</v>
      </c>
      <c r="D246">
        <v>1022366.5</v>
      </c>
      <c r="E246" s="27">
        <v>70850</v>
      </c>
      <c r="F246" s="28">
        <f t="shared" si="32"/>
        <v>13333.333041637261</v>
      </c>
      <c r="G246" s="29">
        <f t="shared" si="28"/>
        <v>0.0005945041539111115</v>
      </c>
      <c r="H246" s="30">
        <f t="shared" si="33"/>
        <v>14.43001411432604</v>
      </c>
      <c r="I246" s="30">
        <f t="shared" si="34"/>
        <v>4093.333041637261</v>
      </c>
      <c r="J246" s="30">
        <f t="shared" si="35"/>
        <v>4093.333041637261</v>
      </c>
      <c r="K246" s="30">
        <f t="shared" si="29"/>
        <v>0.00044477745484875066</v>
      </c>
      <c r="L246" s="36">
        <f t="shared" si="30"/>
        <v>48636.471153471175</v>
      </c>
      <c r="M246" s="37">
        <f t="shared" si="31"/>
        <v>10875.936726677457</v>
      </c>
      <c r="N246" s="38">
        <f t="shared" si="27"/>
        <v>59512.40788014863</v>
      </c>
      <c r="P246" s="35"/>
    </row>
    <row r="247" spans="1:16" s="14" customFormat="1" ht="12.75">
      <c r="A247" s="39" t="s">
        <v>479</v>
      </c>
      <c r="B247" s="25" t="s">
        <v>5</v>
      </c>
      <c r="C247">
        <v>9026</v>
      </c>
      <c r="D247">
        <v>11921939.44</v>
      </c>
      <c r="E247" s="27">
        <v>582550</v>
      </c>
      <c r="F247" s="28">
        <f t="shared" si="32"/>
        <v>184717.92187012275</v>
      </c>
      <c r="G247" s="29">
        <f t="shared" si="28"/>
        <v>0.008236168069205551</v>
      </c>
      <c r="H247" s="30">
        <f t="shared" si="33"/>
        <v>20.465092163762765</v>
      </c>
      <c r="I247" s="30">
        <f t="shared" si="34"/>
        <v>94457.92187012272</v>
      </c>
      <c r="J247" s="30">
        <f t="shared" si="35"/>
        <v>94457.92187012272</v>
      </c>
      <c r="K247" s="30">
        <f t="shared" si="29"/>
        <v>0.010263702868137738</v>
      </c>
      <c r="L247" s="36">
        <f t="shared" si="30"/>
        <v>673802.1056333097</v>
      </c>
      <c r="M247" s="37">
        <f t="shared" si="31"/>
        <v>250973.56387644145</v>
      </c>
      <c r="N247" s="38">
        <f t="shared" si="27"/>
        <v>924775.6695097511</v>
      </c>
      <c r="P247" s="35"/>
    </row>
    <row r="248" spans="1:16" s="14" customFormat="1" ht="12.75">
      <c r="A248" s="24" t="s">
        <v>484</v>
      </c>
      <c r="B248" s="25" t="s">
        <v>165</v>
      </c>
      <c r="C248">
        <v>3752</v>
      </c>
      <c r="D248">
        <v>4956365.59</v>
      </c>
      <c r="E248" s="27">
        <v>365450</v>
      </c>
      <c r="F248" s="28">
        <f t="shared" si="32"/>
        <v>50885.986300944045</v>
      </c>
      <c r="G248" s="29">
        <f t="shared" si="28"/>
        <v>0.0022688948170202145</v>
      </c>
      <c r="H248" s="30">
        <f t="shared" si="33"/>
        <v>13.562363086605554</v>
      </c>
      <c r="I248" s="30">
        <f t="shared" si="34"/>
        <v>13365.98630094404</v>
      </c>
      <c r="J248" s="30">
        <f t="shared" si="35"/>
        <v>13365.98630094404</v>
      </c>
      <c r="K248" s="30">
        <f t="shared" si="29"/>
        <v>0.0014523346397681109</v>
      </c>
      <c r="L248" s="36">
        <f t="shared" si="30"/>
        <v>185618.61442395116</v>
      </c>
      <c r="M248" s="37">
        <f t="shared" si="31"/>
        <v>35513.26506297678</v>
      </c>
      <c r="N248" s="38">
        <f t="shared" si="27"/>
        <v>221131.87948692794</v>
      </c>
      <c r="P248" s="35"/>
    </row>
    <row r="249" spans="1:16" s="14" customFormat="1" ht="12.75">
      <c r="A249" s="39" t="s">
        <v>480</v>
      </c>
      <c r="B249" s="25" t="s">
        <v>44</v>
      </c>
      <c r="C249">
        <v>1040</v>
      </c>
      <c r="D249">
        <v>851315</v>
      </c>
      <c r="E249" s="27">
        <v>53400</v>
      </c>
      <c r="F249" s="28">
        <f t="shared" si="32"/>
        <v>16579.917602996255</v>
      </c>
      <c r="G249" s="29">
        <f t="shared" si="28"/>
        <v>0.0007392622576593848</v>
      </c>
      <c r="H249" s="30">
        <f t="shared" si="33"/>
        <v>15.942228464419475</v>
      </c>
      <c r="I249" s="30">
        <f t="shared" si="34"/>
        <v>6179.917602996255</v>
      </c>
      <c r="J249" s="30">
        <f t="shared" si="35"/>
        <v>6179.917602996255</v>
      </c>
      <c r="K249" s="30">
        <f t="shared" si="29"/>
        <v>0.0006715036364439672</v>
      </c>
      <c r="L249" s="36">
        <f t="shared" si="30"/>
        <v>60479.15263999407</v>
      </c>
      <c r="M249" s="37">
        <f t="shared" si="31"/>
        <v>16419.96684427703</v>
      </c>
      <c r="N249" s="38">
        <f t="shared" si="27"/>
        <v>76899.1194842711</v>
      </c>
      <c r="P249" s="35"/>
    </row>
    <row r="250" spans="1:16" s="14" customFormat="1" ht="12.75">
      <c r="A250" s="39" t="s">
        <v>479</v>
      </c>
      <c r="B250" s="25" t="s">
        <v>6</v>
      </c>
      <c r="C250">
        <v>2091</v>
      </c>
      <c r="D250">
        <v>2986407.09</v>
      </c>
      <c r="E250" s="27">
        <v>190200</v>
      </c>
      <c r="F250" s="28">
        <f t="shared" si="32"/>
        <v>32831.63630488959</v>
      </c>
      <c r="G250" s="29">
        <f t="shared" si="28"/>
        <v>0.0014638908442475196</v>
      </c>
      <c r="H250" s="30">
        <f t="shared" si="33"/>
        <v>15.701404258675078</v>
      </c>
      <c r="I250" s="30">
        <f t="shared" si="34"/>
        <v>11921.636304889587</v>
      </c>
      <c r="J250" s="30">
        <f t="shared" si="35"/>
        <v>11921.636304889587</v>
      </c>
      <c r="K250" s="30">
        <f t="shared" si="29"/>
        <v>0.0012953930206471445</v>
      </c>
      <c r="L250" s="36">
        <f t="shared" si="30"/>
        <v>119761.12252484015</v>
      </c>
      <c r="M250" s="37">
        <f t="shared" si="31"/>
        <v>31675.644471523065</v>
      </c>
      <c r="N250" s="38">
        <f t="shared" si="27"/>
        <v>151436.7669963632</v>
      </c>
      <c r="P250" s="35"/>
    </row>
    <row r="251" spans="1:16" s="14" customFormat="1" ht="12.75">
      <c r="A251" s="39" t="s">
        <v>479</v>
      </c>
      <c r="B251" s="25" t="s">
        <v>7</v>
      </c>
      <c r="C251">
        <v>3168</v>
      </c>
      <c r="D251">
        <v>3476304</v>
      </c>
      <c r="E251" s="27">
        <v>170700</v>
      </c>
      <c r="F251" s="28">
        <f t="shared" si="32"/>
        <v>64516.29216168717</v>
      </c>
      <c r="G251" s="29">
        <f t="shared" si="28"/>
        <v>0.0028766403393127946</v>
      </c>
      <c r="H251" s="30">
        <f t="shared" si="33"/>
        <v>20.364991212653777</v>
      </c>
      <c r="I251" s="30">
        <f t="shared" si="34"/>
        <v>32836.29216168717</v>
      </c>
      <c r="J251" s="30">
        <f t="shared" si="35"/>
        <v>32836.29216168717</v>
      </c>
      <c r="K251" s="30">
        <f t="shared" si="29"/>
        <v>0.0035679585085760623</v>
      </c>
      <c r="L251" s="36">
        <f t="shared" si="30"/>
        <v>235338.36384735696</v>
      </c>
      <c r="M251" s="37">
        <f t="shared" si="31"/>
        <v>87245.63387746253</v>
      </c>
      <c r="N251" s="38">
        <f t="shared" si="27"/>
        <v>322583.99772481946</v>
      </c>
      <c r="P251" s="35"/>
    </row>
    <row r="252" spans="1:16" s="14" customFormat="1" ht="12.75">
      <c r="A252" s="24" t="s">
        <v>481</v>
      </c>
      <c r="B252" s="25" t="s">
        <v>86</v>
      </c>
      <c r="C252">
        <v>233</v>
      </c>
      <c r="D252">
        <v>1204636</v>
      </c>
      <c r="E252" s="27">
        <v>174150</v>
      </c>
      <c r="F252" s="28">
        <f t="shared" si="32"/>
        <v>1611.715119150158</v>
      </c>
      <c r="G252" s="29">
        <f t="shared" si="28"/>
        <v>7.18628515663667E-05</v>
      </c>
      <c r="H252" s="30">
        <f t="shared" si="33"/>
        <v>6.917232271030721</v>
      </c>
      <c r="I252" s="30">
        <f t="shared" si="34"/>
        <v>-718.284880849842</v>
      </c>
      <c r="J252" s="30">
        <f t="shared" si="35"/>
        <v>0</v>
      </c>
      <c r="K252" s="30">
        <f t="shared" si="29"/>
        <v>0</v>
      </c>
      <c r="L252" s="36">
        <f t="shared" si="30"/>
        <v>5879.110321130506</v>
      </c>
      <c r="M252" s="37">
        <f t="shared" si="31"/>
        <v>0</v>
      </c>
      <c r="N252" s="38">
        <f t="shared" si="27"/>
        <v>5879.110321130506</v>
      </c>
      <c r="P252" s="35"/>
    </row>
    <row r="253" spans="1:16" s="14" customFormat="1" ht="14.25">
      <c r="A253" s="24" t="s">
        <v>487</v>
      </c>
      <c r="B253" s="25" t="s">
        <v>232</v>
      </c>
      <c r="C253">
        <v>1114</v>
      </c>
      <c r="D253" s="102">
        <v>4305487.4</v>
      </c>
      <c r="E253" s="27">
        <v>505700</v>
      </c>
      <c r="F253" s="28">
        <f t="shared" si="32"/>
        <v>9484.502597587503</v>
      </c>
      <c r="G253" s="29">
        <f t="shared" si="28"/>
        <v>0.0004228932236552093</v>
      </c>
      <c r="H253" s="30">
        <f t="shared" si="33"/>
        <v>8.513916155823612</v>
      </c>
      <c r="I253" s="30">
        <f t="shared" si="34"/>
        <v>-1655.4974024124965</v>
      </c>
      <c r="J253" s="30">
        <f t="shared" si="35"/>
        <v>0</v>
      </c>
      <c r="K253" s="30">
        <f t="shared" si="29"/>
        <v>0</v>
      </c>
      <c r="L253" s="36">
        <f t="shared" si="30"/>
        <v>34596.956031328744</v>
      </c>
      <c r="M253" s="37">
        <f t="shared" si="31"/>
        <v>0</v>
      </c>
      <c r="N253" s="38">
        <f t="shared" si="27"/>
        <v>34596.956031328744</v>
      </c>
      <c r="P253" s="35"/>
    </row>
    <row r="254" spans="1:16" s="14" customFormat="1" ht="12.75">
      <c r="A254" s="24" t="s">
        <v>488</v>
      </c>
      <c r="B254" s="25" t="s">
        <v>286</v>
      </c>
      <c r="C254">
        <v>355</v>
      </c>
      <c r="D254">
        <v>767558.95</v>
      </c>
      <c r="E254" s="27">
        <v>49300</v>
      </c>
      <c r="F254" s="28">
        <f t="shared" si="32"/>
        <v>5527.0472058823525</v>
      </c>
      <c r="G254" s="29">
        <f t="shared" si="28"/>
        <v>0.000246438944598385</v>
      </c>
      <c r="H254" s="30">
        <f t="shared" si="33"/>
        <v>15.569147058823528</v>
      </c>
      <c r="I254" s="30">
        <f t="shared" si="34"/>
        <v>1977.0472058823525</v>
      </c>
      <c r="J254" s="30">
        <f t="shared" si="35"/>
        <v>1977.0472058823525</v>
      </c>
      <c r="K254" s="30">
        <f t="shared" si="29"/>
        <v>0.00021482396262495753</v>
      </c>
      <c r="L254" s="36">
        <f t="shared" si="30"/>
        <v>20161.20584052863</v>
      </c>
      <c r="M254" s="37">
        <f t="shared" si="31"/>
        <v>5252.990679749431</v>
      </c>
      <c r="N254" s="38">
        <f t="shared" si="27"/>
        <v>25414.196520278063</v>
      </c>
      <c r="P254" s="35"/>
    </row>
    <row r="255" spans="1:16" s="14" customFormat="1" ht="12.75">
      <c r="A255" s="24" t="s">
        <v>493</v>
      </c>
      <c r="B255" s="25" t="s">
        <v>415</v>
      </c>
      <c r="C255">
        <v>1233</v>
      </c>
      <c r="D255">
        <v>3112549.64</v>
      </c>
      <c r="E255" s="27">
        <v>169900</v>
      </c>
      <c r="F255" s="28">
        <f t="shared" si="32"/>
        <v>22588.426757622132</v>
      </c>
      <c r="G255" s="29">
        <f t="shared" si="28"/>
        <v>0.0010071685373632773</v>
      </c>
      <c r="H255" s="30">
        <f t="shared" si="33"/>
        <v>18.319891936433198</v>
      </c>
      <c r="I255" s="30">
        <f t="shared" si="34"/>
        <v>10258.426757622134</v>
      </c>
      <c r="J255" s="30">
        <f t="shared" si="35"/>
        <v>10258.426757622134</v>
      </c>
      <c r="K255" s="30">
        <f t="shared" si="29"/>
        <v>0.0011146703426268213</v>
      </c>
      <c r="L255" s="36">
        <f t="shared" si="30"/>
        <v>82396.60428256133</v>
      </c>
      <c r="M255" s="37">
        <f t="shared" si="31"/>
        <v>27256.5166812147</v>
      </c>
      <c r="N255" s="38">
        <f t="shared" si="27"/>
        <v>109653.12096377602</v>
      </c>
      <c r="P255" s="35"/>
    </row>
    <row r="256" spans="1:16" s="14" customFormat="1" ht="12.75">
      <c r="A256" s="39" t="s">
        <v>480</v>
      </c>
      <c r="B256" s="25" t="s">
        <v>45</v>
      </c>
      <c r="C256">
        <v>390</v>
      </c>
      <c r="D256">
        <v>398936.56</v>
      </c>
      <c r="E256" s="27">
        <v>23450</v>
      </c>
      <c r="F256" s="28">
        <f t="shared" si="32"/>
        <v>6634.76581663113</v>
      </c>
      <c r="G256" s="29">
        <f t="shared" si="28"/>
        <v>0.00029582969433802615</v>
      </c>
      <c r="H256" s="30">
        <f t="shared" si="33"/>
        <v>17.01222004264392</v>
      </c>
      <c r="I256" s="30">
        <f t="shared" si="34"/>
        <v>2734.7658166311294</v>
      </c>
      <c r="J256" s="30">
        <f t="shared" si="35"/>
        <v>2734.7658166311294</v>
      </c>
      <c r="K256" s="30">
        <f t="shared" si="29"/>
        <v>0.00029715690542542206</v>
      </c>
      <c r="L256" s="36">
        <f t="shared" si="30"/>
        <v>24201.870248265535</v>
      </c>
      <c r="M256" s="37">
        <f t="shared" si="31"/>
        <v>7266.239927563733</v>
      </c>
      <c r="N256" s="38">
        <f t="shared" si="27"/>
        <v>31468.110175829268</v>
      </c>
      <c r="P256" s="35"/>
    </row>
    <row r="257" spans="1:16" s="14" customFormat="1" ht="12.75">
      <c r="A257" s="24" t="s">
        <v>494</v>
      </c>
      <c r="B257" s="25" t="s">
        <v>451</v>
      </c>
      <c r="C257">
        <v>4544</v>
      </c>
      <c r="D257">
        <v>5629754</v>
      </c>
      <c r="E257" s="27">
        <v>547350</v>
      </c>
      <c r="F257" s="28">
        <f t="shared" si="32"/>
        <v>46737.19224627752</v>
      </c>
      <c r="G257" s="29">
        <f t="shared" si="28"/>
        <v>0.0020839091655316722</v>
      </c>
      <c r="H257" s="30">
        <f t="shared" si="33"/>
        <v>10.285473645747693</v>
      </c>
      <c r="I257" s="30">
        <f t="shared" si="34"/>
        <v>1297.1922462775178</v>
      </c>
      <c r="J257" s="30">
        <f t="shared" si="35"/>
        <v>1297.1922462775178</v>
      </c>
      <c r="K257" s="30">
        <f t="shared" si="29"/>
        <v>0.00014095160591137083</v>
      </c>
      <c r="L257" s="36">
        <f t="shared" si="30"/>
        <v>170484.9114157569</v>
      </c>
      <c r="M257" s="37">
        <f t="shared" si="31"/>
        <v>3446.62421780561</v>
      </c>
      <c r="N257" s="38">
        <f t="shared" si="27"/>
        <v>173931.5356335625</v>
      </c>
      <c r="P257" s="35"/>
    </row>
    <row r="258" spans="1:16" s="14" customFormat="1" ht="12.75">
      <c r="A258" s="24" t="s">
        <v>493</v>
      </c>
      <c r="B258" s="25" t="s">
        <v>416</v>
      </c>
      <c r="C258">
        <v>2059</v>
      </c>
      <c r="D258">
        <v>2831295.06</v>
      </c>
      <c r="E258" s="27">
        <v>136850</v>
      </c>
      <c r="F258" s="28">
        <f t="shared" si="32"/>
        <v>42598.73239707709</v>
      </c>
      <c r="G258" s="29">
        <f t="shared" si="28"/>
        <v>0.0018993842936589833</v>
      </c>
      <c r="H258" s="30">
        <f t="shared" si="33"/>
        <v>20.68903953233467</v>
      </c>
      <c r="I258" s="30">
        <f t="shared" si="34"/>
        <v>22008.73239707709</v>
      </c>
      <c r="J258" s="30">
        <f t="shared" si="35"/>
        <v>22008.73239707709</v>
      </c>
      <c r="K258" s="30">
        <f t="shared" si="29"/>
        <v>0.0023914467453407524</v>
      </c>
      <c r="L258" s="36">
        <f t="shared" si="30"/>
        <v>155388.90485484083</v>
      </c>
      <c r="M258" s="37">
        <f t="shared" si="31"/>
        <v>58476.93763252762</v>
      </c>
      <c r="N258" s="38">
        <f t="shared" si="27"/>
        <v>213865.84248736844</v>
      </c>
      <c r="P258" s="35"/>
    </row>
    <row r="259" spans="1:16" s="14" customFormat="1" ht="12.75">
      <c r="A259" s="24" t="s">
        <v>493</v>
      </c>
      <c r="B259" s="25" t="s">
        <v>417</v>
      </c>
      <c r="C259">
        <v>1164</v>
      </c>
      <c r="D259">
        <v>1524470.61</v>
      </c>
      <c r="E259" s="27">
        <v>119250</v>
      </c>
      <c r="F259" s="28">
        <f t="shared" si="32"/>
        <v>14880.367212075473</v>
      </c>
      <c r="G259" s="29">
        <f t="shared" si="28"/>
        <v>0.0006634830234627725</v>
      </c>
      <c r="H259" s="30">
        <f t="shared" si="33"/>
        <v>12.783820628930819</v>
      </c>
      <c r="I259" s="30">
        <f t="shared" si="34"/>
        <v>3240.367212075473</v>
      </c>
      <c r="J259" s="30">
        <f t="shared" si="35"/>
        <v>3240.367212075473</v>
      </c>
      <c r="K259" s="30">
        <f t="shared" si="29"/>
        <v>0.0003520950449675112</v>
      </c>
      <c r="L259" s="36">
        <f t="shared" si="30"/>
        <v>54279.64248722442</v>
      </c>
      <c r="M259" s="37">
        <f t="shared" si="31"/>
        <v>8609.616762489692</v>
      </c>
      <c r="N259" s="38">
        <f t="shared" si="27"/>
        <v>62889.25924971411</v>
      </c>
      <c r="P259" s="35"/>
    </row>
    <row r="260" spans="1:16" s="14" customFormat="1" ht="12.75">
      <c r="A260" s="39" t="s">
        <v>480</v>
      </c>
      <c r="B260" s="25" t="s">
        <v>46</v>
      </c>
      <c r="C260">
        <v>75</v>
      </c>
      <c r="D260">
        <v>86416.91</v>
      </c>
      <c r="E260" s="27">
        <v>13650</v>
      </c>
      <c r="F260" s="28">
        <f t="shared" si="32"/>
        <v>474.8181868131868</v>
      </c>
      <c r="G260" s="29">
        <f t="shared" si="28"/>
        <v>2.1171104294138227E-05</v>
      </c>
      <c r="H260" s="30">
        <f t="shared" si="33"/>
        <v>6.330909157509158</v>
      </c>
      <c r="I260" s="30">
        <f t="shared" si="34"/>
        <v>-275.18181318681314</v>
      </c>
      <c r="J260" s="30">
        <f t="shared" si="35"/>
        <v>0</v>
      </c>
      <c r="K260" s="30">
        <f t="shared" si="29"/>
        <v>0</v>
      </c>
      <c r="L260" s="36">
        <f t="shared" si="30"/>
        <v>1732.0111163477916</v>
      </c>
      <c r="M260" s="37">
        <f t="shared" si="31"/>
        <v>0</v>
      </c>
      <c r="N260" s="38">
        <f t="shared" si="27"/>
        <v>1732.0111163477916</v>
      </c>
      <c r="P260" s="35"/>
    </row>
    <row r="261" spans="1:16" s="14" customFormat="1" ht="12.75">
      <c r="A261" s="39" t="s">
        <v>480</v>
      </c>
      <c r="B261" s="25" t="s">
        <v>47</v>
      </c>
      <c r="C261">
        <v>3671</v>
      </c>
      <c r="D261">
        <v>6133760.38</v>
      </c>
      <c r="E261" s="27">
        <v>314200</v>
      </c>
      <c r="F261" s="28">
        <f t="shared" si="32"/>
        <v>71664.65421699554</v>
      </c>
      <c r="G261" s="29">
        <f t="shared" si="28"/>
        <v>0.0031953701664513175</v>
      </c>
      <c r="H261" s="30">
        <f t="shared" si="33"/>
        <v>19.521834436664545</v>
      </c>
      <c r="I261" s="30">
        <f t="shared" si="34"/>
        <v>34954.65421699554</v>
      </c>
      <c r="J261" s="30">
        <f t="shared" si="35"/>
        <v>34954.65421699554</v>
      </c>
      <c r="K261" s="30">
        <f t="shared" si="29"/>
        <v>0.0037981376007301094</v>
      </c>
      <c r="L261" s="36">
        <f t="shared" si="30"/>
        <v>261413.69728513042</v>
      </c>
      <c r="M261" s="37">
        <f t="shared" si="31"/>
        <v>92874.09641480669</v>
      </c>
      <c r="N261" s="38">
        <f t="shared" si="27"/>
        <v>354287.7936999371</v>
      </c>
      <c r="P261" s="35"/>
    </row>
    <row r="262" spans="1:16" s="14" customFormat="1" ht="12.75">
      <c r="A262" s="24" t="s">
        <v>491</v>
      </c>
      <c r="B262" s="25" t="s">
        <v>354</v>
      </c>
      <c r="C262">
        <v>4690</v>
      </c>
      <c r="D262">
        <v>7545721.7</v>
      </c>
      <c r="E262" s="27">
        <v>333050</v>
      </c>
      <c r="F262" s="28">
        <f t="shared" si="32"/>
        <v>106258.6241495271</v>
      </c>
      <c r="G262" s="29">
        <f t="shared" si="28"/>
        <v>0.004737839612083696</v>
      </c>
      <c r="H262" s="30">
        <f t="shared" si="33"/>
        <v>22.656423059600662</v>
      </c>
      <c r="I262" s="30">
        <f t="shared" si="34"/>
        <v>59358.62414952711</v>
      </c>
      <c r="J262" s="30">
        <f t="shared" si="35"/>
        <v>59358.62414952711</v>
      </c>
      <c r="K262" s="30">
        <f t="shared" si="29"/>
        <v>0.006449848449661005</v>
      </c>
      <c r="L262" s="36">
        <f t="shared" si="30"/>
        <v>387603.3465988788</v>
      </c>
      <c r="M262" s="37">
        <f t="shared" si="31"/>
        <v>157715.15140988</v>
      </c>
      <c r="N262" s="38">
        <f aca="true" t="shared" si="36" ref="N262:N325">L262+M262</f>
        <v>545318.4980087588</v>
      </c>
      <c r="P262" s="35"/>
    </row>
    <row r="263" spans="1:16" s="14" customFormat="1" ht="14.25">
      <c r="A263" s="24" t="s">
        <v>487</v>
      </c>
      <c r="B263" s="25" t="s">
        <v>233</v>
      </c>
      <c r="C263">
        <v>45</v>
      </c>
      <c r="D263" s="102">
        <v>345269.2</v>
      </c>
      <c r="E263" s="27">
        <v>23350</v>
      </c>
      <c r="F263" s="28">
        <f t="shared" si="32"/>
        <v>665.4010278372591</v>
      </c>
      <c r="G263" s="29">
        <f aca="true" t="shared" si="37" ref="G263:G326">F263/$F$498</f>
        <v>2.9668776279017942E-05</v>
      </c>
      <c r="H263" s="30">
        <f t="shared" si="33"/>
        <v>14.786689507494648</v>
      </c>
      <c r="I263" s="30">
        <f t="shared" si="34"/>
        <v>215.40102783725916</v>
      </c>
      <c r="J263" s="30">
        <f t="shared" si="35"/>
        <v>215.40102783725916</v>
      </c>
      <c r="K263" s="30">
        <f aca="true" t="shared" si="38" ref="K263:K326">J263/$J$498</f>
        <v>2.3405259224873748E-05</v>
      </c>
      <c r="L263" s="36">
        <f aca="true" t="shared" si="39" ref="L263:L326">$B$505*G263</f>
        <v>2427.2068952927734</v>
      </c>
      <c r="M263" s="37">
        <f aca="true" t="shared" si="40" ref="M263:M326">$G$505*K263</f>
        <v>572.3179437855578</v>
      </c>
      <c r="N263" s="38">
        <f t="shared" si="36"/>
        <v>2999.5248390783313</v>
      </c>
      <c r="P263" s="35"/>
    </row>
    <row r="264" spans="1:16" s="14" customFormat="1" ht="12.75">
      <c r="A264" s="24" t="s">
        <v>484</v>
      </c>
      <c r="B264" s="25" t="s">
        <v>166</v>
      </c>
      <c r="C264">
        <v>2563</v>
      </c>
      <c r="D264">
        <v>5171232.69</v>
      </c>
      <c r="E264" s="27">
        <v>328600</v>
      </c>
      <c r="F264" s="28">
        <f aca="true" t="shared" si="41" ref="F264:F327">(C264*D264)/E264</f>
        <v>40334.35600873403</v>
      </c>
      <c r="G264" s="29">
        <f t="shared" si="37"/>
        <v>0.001798420703783568</v>
      </c>
      <c r="H264" s="30">
        <f aca="true" t="shared" si="42" ref="H264:H327">D264/E264</f>
        <v>15.737165824710896</v>
      </c>
      <c r="I264" s="30">
        <f aca="true" t="shared" si="43" ref="I264:I327">(H264-10)*C264</f>
        <v>14704.356008734027</v>
      </c>
      <c r="J264" s="30">
        <f aca="true" t="shared" si="44" ref="J264:J327">IF(I264&gt;0,I264,0)</f>
        <v>14704.356008734027</v>
      </c>
      <c r="K264" s="30">
        <f t="shared" si="38"/>
        <v>0.0015977605472675398</v>
      </c>
      <c r="L264" s="36">
        <f t="shared" si="39"/>
        <v>147129.05890721985</v>
      </c>
      <c r="M264" s="37">
        <f t="shared" si="40"/>
        <v>39069.29730143924</v>
      </c>
      <c r="N264" s="38">
        <f t="shared" si="36"/>
        <v>186198.3562086591</v>
      </c>
      <c r="P264" s="35"/>
    </row>
    <row r="265" spans="1:16" s="14" customFormat="1" ht="12.75">
      <c r="A265" s="39" t="s">
        <v>480</v>
      </c>
      <c r="B265" s="25" t="s">
        <v>48</v>
      </c>
      <c r="C265">
        <v>1871</v>
      </c>
      <c r="D265">
        <v>1727823.14</v>
      </c>
      <c r="E265" s="27">
        <v>135900</v>
      </c>
      <c r="F265" s="28">
        <f t="shared" si="41"/>
        <v>23787.76375967623</v>
      </c>
      <c r="G265" s="29">
        <f t="shared" si="37"/>
        <v>0.0010606443507577131</v>
      </c>
      <c r="H265" s="30">
        <f t="shared" si="42"/>
        <v>12.71393038999264</v>
      </c>
      <c r="I265" s="30">
        <f t="shared" si="43"/>
        <v>5077.76375967623</v>
      </c>
      <c r="J265" s="30">
        <f t="shared" si="44"/>
        <v>5077.76375967623</v>
      </c>
      <c r="K265" s="30">
        <f t="shared" si="38"/>
        <v>0.0005517447074007608</v>
      </c>
      <c r="L265" s="36">
        <f t="shared" si="39"/>
        <v>86771.46834104822</v>
      </c>
      <c r="M265" s="37">
        <f t="shared" si="40"/>
        <v>13491.557320526577</v>
      </c>
      <c r="N265" s="38">
        <f t="shared" si="36"/>
        <v>100263.02566157481</v>
      </c>
      <c r="P265" s="35"/>
    </row>
    <row r="266" spans="1:16" s="14" customFormat="1" ht="12.75">
      <c r="A266" s="24" t="s">
        <v>483</v>
      </c>
      <c r="B266" s="25" t="s">
        <v>136</v>
      </c>
      <c r="C266">
        <v>537</v>
      </c>
      <c r="D266">
        <v>1107911.8</v>
      </c>
      <c r="E266" s="27">
        <v>69750</v>
      </c>
      <c r="F266" s="28">
        <f t="shared" si="41"/>
        <v>8529.729556989249</v>
      </c>
      <c r="G266" s="29">
        <f t="shared" si="37"/>
        <v>0.00038032198232301913</v>
      </c>
      <c r="H266" s="30">
        <f t="shared" si="42"/>
        <v>15.884040143369177</v>
      </c>
      <c r="I266" s="30">
        <f t="shared" si="43"/>
        <v>3159.729556989248</v>
      </c>
      <c r="J266" s="30">
        <f t="shared" si="44"/>
        <v>3159.729556989248</v>
      </c>
      <c r="K266" s="30">
        <f t="shared" si="38"/>
        <v>0.0003433330383999056</v>
      </c>
      <c r="L266" s="36">
        <f t="shared" si="39"/>
        <v>31114.196596598023</v>
      </c>
      <c r="M266" s="37">
        <f t="shared" si="40"/>
        <v>8395.36348146308</v>
      </c>
      <c r="N266" s="38">
        <f t="shared" si="36"/>
        <v>39509.560078061106</v>
      </c>
      <c r="P266" s="35"/>
    </row>
    <row r="267" spans="1:16" s="14" customFormat="1" ht="12.75">
      <c r="A267" s="39" t="s">
        <v>480</v>
      </c>
      <c r="B267" s="25" t="s">
        <v>49</v>
      </c>
      <c r="C267">
        <v>1397</v>
      </c>
      <c r="D267">
        <v>2449590</v>
      </c>
      <c r="E267" s="27">
        <v>126750</v>
      </c>
      <c r="F267" s="28">
        <f t="shared" si="41"/>
        <v>26998.636923076923</v>
      </c>
      <c r="G267" s="29">
        <f t="shared" si="37"/>
        <v>0.0012038101613890378</v>
      </c>
      <c r="H267" s="30">
        <f t="shared" si="42"/>
        <v>19.326153846153847</v>
      </c>
      <c r="I267" s="30">
        <f t="shared" si="43"/>
        <v>13028.636923076925</v>
      </c>
      <c r="J267" s="30">
        <f t="shared" si="44"/>
        <v>13028.636923076925</v>
      </c>
      <c r="K267" s="30">
        <f t="shared" si="38"/>
        <v>0.001415678595376832</v>
      </c>
      <c r="L267" s="36">
        <f t="shared" si="39"/>
        <v>98483.8840964726</v>
      </c>
      <c r="M267" s="37">
        <f t="shared" si="40"/>
        <v>34616.931817881436</v>
      </c>
      <c r="N267" s="38">
        <f t="shared" si="36"/>
        <v>133100.81591435403</v>
      </c>
      <c r="P267" s="35"/>
    </row>
    <row r="268" spans="1:16" s="14" customFormat="1" ht="12.75">
      <c r="A268" s="24" t="s">
        <v>493</v>
      </c>
      <c r="B268" s="25" t="s">
        <v>418</v>
      </c>
      <c r="C268">
        <v>477</v>
      </c>
      <c r="D268">
        <v>589937</v>
      </c>
      <c r="E268" s="27">
        <v>37200</v>
      </c>
      <c r="F268" s="28">
        <f t="shared" si="41"/>
        <v>7564.514758064516</v>
      </c>
      <c r="G268" s="29">
        <f t="shared" si="37"/>
        <v>0.0003372851658282015</v>
      </c>
      <c r="H268" s="30">
        <f t="shared" si="42"/>
        <v>15.858521505376345</v>
      </c>
      <c r="I268" s="30">
        <f t="shared" si="43"/>
        <v>2794.5147580645166</v>
      </c>
      <c r="J268" s="30">
        <f t="shared" si="44"/>
        <v>2794.5147580645166</v>
      </c>
      <c r="K268" s="30">
        <f t="shared" si="38"/>
        <v>0.00030364916535891126</v>
      </c>
      <c r="L268" s="36">
        <f t="shared" si="39"/>
        <v>27593.34839021124</v>
      </c>
      <c r="M268" s="37">
        <f t="shared" si="40"/>
        <v>7424.992147308735</v>
      </c>
      <c r="N268" s="38">
        <f t="shared" si="36"/>
        <v>35018.34053751997</v>
      </c>
      <c r="P268" s="35"/>
    </row>
    <row r="269" spans="1:16" s="14" customFormat="1" ht="12.75">
      <c r="A269" s="39" t="s">
        <v>480</v>
      </c>
      <c r="B269" s="25" t="s">
        <v>50</v>
      </c>
      <c r="C269">
        <v>225</v>
      </c>
      <c r="D269">
        <v>533849.05</v>
      </c>
      <c r="E269" s="27">
        <v>27800</v>
      </c>
      <c r="F269" s="28">
        <f t="shared" si="41"/>
        <v>4320.720728417266</v>
      </c>
      <c r="G269" s="29">
        <f t="shared" si="37"/>
        <v>0.00019265148578471926</v>
      </c>
      <c r="H269" s="30">
        <f t="shared" si="42"/>
        <v>19.203203237410072</v>
      </c>
      <c r="I269" s="30">
        <f t="shared" si="43"/>
        <v>2070.7207284172664</v>
      </c>
      <c r="J269" s="30">
        <f t="shared" si="44"/>
        <v>2070.7207284172664</v>
      </c>
      <c r="K269" s="30">
        <f t="shared" si="38"/>
        <v>0.00022500243344958685</v>
      </c>
      <c r="L269" s="36">
        <f t="shared" si="39"/>
        <v>15760.846025043616</v>
      </c>
      <c r="M269" s="37">
        <f t="shared" si="40"/>
        <v>5501.8801040136295</v>
      </c>
      <c r="N269" s="38">
        <f t="shared" si="36"/>
        <v>21262.726129057246</v>
      </c>
      <c r="P269" s="35"/>
    </row>
    <row r="270" spans="1:16" s="14" customFormat="1" ht="12.75">
      <c r="A270" s="24" t="s">
        <v>485</v>
      </c>
      <c r="B270" s="25" t="s">
        <v>189</v>
      </c>
      <c r="C270">
        <v>73</v>
      </c>
      <c r="D270">
        <v>283801</v>
      </c>
      <c r="E270" s="27">
        <v>32300</v>
      </c>
      <c r="F270" s="28">
        <f t="shared" si="41"/>
        <v>641.4078328173374</v>
      </c>
      <c r="G270" s="29">
        <f t="shared" si="37"/>
        <v>2.8598972197742906E-05</v>
      </c>
      <c r="H270" s="30">
        <f t="shared" si="42"/>
        <v>8.78640866873065</v>
      </c>
      <c r="I270" s="30">
        <f t="shared" si="43"/>
        <v>-88.5921671826626</v>
      </c>
      <c r="J270" s="30">
        <f t="shared" si="44"/>
        <v>0</v>
      </c>
      <c r="K270" s="30">
        <f t="shared" si="38"/>
        <v>0</v>
      </c>
      <c r="L270" s="36">
        <f t="shared" si="39"/>
        <v>2339.6860680681098</v>
      </c>
      <c r="M270" s="37">
        <f t="shared" si="40"/>
        <v>0</v>
      </c>
      <c r="N270" s="38">
        <f t="shared" si="36"/>
        <v>2339.6860680681098</v>
      </c>
      <c r="P270" s="35"/>
    </row>
    <row r="271" spans="1:16" s="14" customFormat="1" ht="12.75">
      <c r="A271" s="24" t="s">
        <v>488</v>
      </c>
      <c r="B271" s="25" t="s">
        <v>287</v>
      </c>
      <c r="C271">
        <v>677</v>
      </c>
      <c r="D271">
        <v>791404</v>
      </c>
      <c r="E271" s="27">
        <v>43350</v>
      </c>
      <c r="F271" s="28">
        <f t="shared" si="41"/>
        <v>12359.411949250289</v>
      </c>
      <c r="G271" s="29">
        <f t="shared" si="37"/>
        <v>0.0005510791428356659</v>
      </c>
      <c r="H271" s="30">
        <f t="shared" si="42"/>
        <v>18.256147635524798</v>
      </c>
      <c r="I271" s="30">
        <f t="shared" si="43"/>
        <v>5589.411949250288</v>
      </c>
      <c r="J271" s="30">
        <f t="shared" si="44"/>
        <v>5589.411949250288</v>
      </c>
      <c r="K271" s="30">
        <f t="shared" si="38"/>
        <v>0.0006073398855164649</v>
      </c>
      <c r="L271" s="36">
        <f t="shared" si="39"/>
        <v>45083.86469207736</v>
      </c>
      <c r="M271" s="37">
        <f t="shared" si="40"/>
        <v>14851.000414827246</v>
      </c>
      <c r="N271" s="38">
        <f t="shared" si="36"/>
        <v>59934.8651069046</v>
      </c>
      <c r="P271" s="35"/>
    </row>
    <row r="272" spans="1:16" s="14" customFormat="1" ht="12.75">
      <c r="A272" s="24" t="s">
        <v>488</v>
      </c>
      <c r="B272" s="25" t="s">
        <v>288</v>
      </c>
      <c r="C272">
        <v>88</v>
      </c>
      <c r="D272">
        <v>175147.72</v>
      </c>
      <c r="E272" s="27">
        <v>8600</v>
      </c>
      <c r="F272" s="28">
        <f t="shared" si="41"/>
        <v>1792.2092279069766</v>
      </c>
      <c r="G272" s="29">
        <f t="shared" si="37"/>
        <v>7.991068904836184E-05</v>
      </c>
      <c r="H272" s="30">
        <f t="shared" si="42"/>
        <v>20.366013953488373</v>
      </c>
      <c r="I272" s="30">
        <f t="shared" si="43"/>
        <v>912.2092279069768</v>
      </c>
      <c r="J272" s="30">
        <f t="shared" si="44"/>
        <v>912.2092279069768</v>
      </c>
      <c r="K272" s="30">
        <f t="shared" si="38"/>
        <v>9.911973801079333E-05</v>
      </c>
      <c r="L272" s="36">
        <f t="shared" si="39"/>
        <v>6537.505074078531</v>
      </c>
      <c r="M272" s="37">
        <f t="shared" si="40"/>
        <v>2423.728962019494</v>
      </c>
      <c r="N272" s="38">
        <f t="shared" si="36"/>
        <v>8961.234036098025</v>
      </c>
      <c r="P272" s="35"/>
    </row>
    <row r="273" spans="1:16" s="14" customFormat="1" ht="12.75">
      <c r="A273" s="39" t="s">
        <v>479</v>
      </c>
      <c r="B273" s="25" t="s">
        <v>8</v>
      </c>
      <c r="C273">
        <v>3036</v>
      </c>
      <c r="D273">
        <v>3009010.73</v>
      </c>
      <c r="E273" s="27">
        <v>161400</v>
      </c>
      <c r="F273" s="28">
        <f t="shared" si="41"/>
        <v>56600.722281784394</v>
      </c>
      <c r="G273" s="29">
        <f t="shared" si="37"/>
        <v>0.002523702393528308</v>
      </c>
      <c r="H273" s="30">
        <f t="shared" si="42"/>
        <v>18.643189157372987</v>
      </c>
      <c r="I273" s="30">
        <f t="shared" si="43"/>
        <v>26240.72228178439</v>
      </c>
      <c r="J273" s="30">
        <f t="shared" si="44"/>
        <v>26240.72228178439</v>
      </c>
      <c r="K273" s="30">
        <f t="shared" si="38"/>
        <v>0.002851290513419024</v>
      </c>
      <c r="L273" s="36">
        <f t="shared" si="39"/>
        <v>206464.4592561384</v>
      </c>
      <c r="M273" s="37">
        <f t="shared" si="40"/>
        <v>69721.28392583721</v>
      </c>
      <c r="N273" s="38">
        <f t="shared" si="36"/>
        <v>276185.7431819756</v>
      </c>
      <c r="P273" s="35"/>
    </row>
    <row r="274" spans="1:16" s="14" customFormat="1" ht="12.75">
      <c r="A274" s="24" t="s">
        <v>493</v>
      </c>
      <c r="B274" s="25" t="s">
        <v>419</v>
      </c>
      <c r="C274">
        <v>142</v>
      </c>
      <c r="D274">
        <v>211149.6</v>
      </c>
      <c r="E274" s="27">
        <v>26700</v>
      </c>
      <c r="F274" s="28">
        <f t="shared" si="41"/>
        <v>1122.9679101123595</v>
      </c>
      <c r="G274" s="29">
        <f t="shared" si="37"/>
        <v>5.0070682640707416E-05</v>
      </c>
      <c r="H274" s="30">
        <f t="shared" si="42"/>
        <v>7.908224719101124</v>
      </c>
      <c r="I274" s="30">
        <f t="shared" si="43"/>
        <v>-297.0320898876404</v>
      </c>
      <c r="J274" s="30">
        <f t="shared" si="44"/>
        <v>0</v>
      </c>
      <c r="K274" s="30">
        <f t="shared" si="38"/>
        <v>0</v>
      </c>
      <c r="L274" s="36">
        <f t="shared" si="39"/>
        <v>4096.289817099392</v>
      </c>
      <c r="M274" s="37">
        <f t="shared" si="40"/>
        <v>0</v>
      </c>
      <c r="N274" s="38">
        <f t="shared" si="36"/>
        <v>4096.289817099392</v>
      </c>
      <c r="P274" s="35"/>
    </row>
    <row r="275" spans="1:16" s="14" customFormat="1" ht="12.75">
      <c r="A275" s="24" t="s">
        <v>489</v>
      </c>
      <c r="B275" s="25" t="s">
        <v>319</v>
      </c>
      <c r="C275">
        <v>250</v>
      </c>
      <c r="D275">
        <v>427990.52</v>
      </c>
      <c r="E275" s="27">
        <v>19200</v>
      </c>
      <c r="F275" s="28">
        <f t="shared" si="41"/>
        <v>5572.793229166667</v>
      </c>
      <c r="G275" s="29">
        <f t="shared" si="37"/>
        <v>0.0002484786597080662</v>
      </c>
      <c r="H275" s="30">
        <f t="shared" si="42"/>
        <v>22.291172916666667</v>
      </c>
      <c r="I275" s="30">
        <f t="shared" si="43"/>
        <v>3072.793229166667</v>
      </c>
      <c r="J275" s="30">
        <f t="shared" si="44"/>
        <v>3072.793229166667</v>
      </c>
      <c r="K275" s="30">
        <f t="shared" si="38"/>
        <v>0.0003338866243824041</v>
      </c>
      <c r="L275" s="36">
        <f t="shared" si="39"/>
        <v>20328.075229818285</v>
      </c>
      <c r="M275" s="37">
        <f t="shared" si="40"/>
        <v>8164.374702629219</v>
      </c>
      <c r="N275" s="38">
        <f t="shared" si="36"/>
        <v>28492.449932447504</v>
      </c>
      <c r="P275" s="35"/>
    </row>
    <row r="276" spans="1:16" s="14" customFormat="1" ht="12.75">
      <c r="A276" s="24" t="s">
        <v>488</v>
      </c>
      <c r="B276" s="25" t="s">
        <v>289</v>
      </c>
      <c r="C276">
        <v>1293</v>
      </c>
      <c r="D276">
        <v>1423205.19</v>
      </c>
      <c r="E276" s="27">
        <v>58800</v>
      </c>
      <c r="F276" s="28">
        <f t="shared" si="41"/>
        <v>31295.991678061222</v>
      </c>
      <c r="G276" s="29">
        <f t="shared" si="37"/>
        <v>0.001395419809531009</v>
      </c>
      <c r="H276" s="30">
        <f t="shared" si="42"/>
        <v>24.204169897959183</v>
      </c>
      <c r="I276" s="30">
        <f t="shared" si="43"/>
        <v>18365.991678061222</v>
      </c>
      <c r="J276" s="30">
        <f t="shared" si="44"/>
        <v>18365.991678061222</v>
      </c>
      <c r="K276" s="30">
        <f t="shared" si="38"/>
        <v>0.0019956301994606424</v>
      </c>
      <c r="L276" s="36">
        <f t="shared" si="39"/>
        <v>114159.49723268817</v>
      </c>
      <c r="M276" s="37">
        <f t="shared" si="40"/>
        <v>48798.21929499857</v>
      </c>
      <c r="N276" s="38">
        <f t="shared" si="36"/>
        <v>162957.71652768675</v>
      </c>
      <c r="P276" s="35"/>
    </row>
    <row r="277" spans="1:16" s="14" customFormat="1" ht="12.75">
      <c r="A277" s="24" t="s">
        <v>491</v>
      </c>
      <c r="B277" s="25" t="s">
        <v>355</v>
      </c>
      <c r="C277">
        <v>659</v>
      </c>
      <c r="D277">
        <v>899563</v>
      </c>
      <c r="E277" s="27">
        <v>63050</v>
      </c>
      <c r="F277" s="28">
        <f t="shared" si="41"/>
        <v>9402.25245043616</v>
      </c>
      <c r="G277" s="29">
        <f t="shared" si="37"/>
        <v>0.00041922586951438233</v>
      </c>
      <c r="H277" s="30">
        <f t="shared" si="42"/>
        <v>14.267454401268834</v>
      </c>
      <c r="I277" s="30">
        <f t="shared" si="43"/>
        <v>2812.252450436162</v>
      </c>
      <c r="J277" s="30">
        <f t="shared" si="44"/>
        <v>2812.252450436162</v>
      </c>
      <c r="K277" s="30">
        <f t="shared" si="38"/>
        <v>0.0003055765251871247</v>
      </c>
      <c r="L277" s="36">
        <f t="shared" si="39"/>
        <v>34296.92925656787</v>
      </c>
      <c r="M277" s="37">
        <f t="shared" si="40"/>
        <v>7472.120982893078</v>
      </c>
      <c r="N277" s="38">
        <f t="shared" si="36"/>
        <v>41769.05023946095</v>
      </c>
      <c r="P277" s="35"/>
    </row>
    <row r="278" spans="1:16" s="14" customFormat="1" ht="12.75">
      <c r="A278" s="39" t="s">
        <v>480</v>
      </c>
      <c r="B278" s="25" t="s">
        <v>51</v>
      </c>
      <c r="C278">
        <v>260</v>
      </c>
      <c r="D278">
        <v>283990.05</v>
      </c>
      <c r="E278" s="27">
        <v>14600</v>
      </c>
      <c r="F278" s="28">
        <f t="shared" si="41"/>
        <v>5057.357054794521</v>
      </c>
      <c r="G278" s="29">
        <f t="shared" si="37"/>
        <v>0.00022549648819975858</v>
      </c>
      <c r="H278" s="30">
        <f t="shared" si="42"/>
        <v>19.45137328767123</v>
      </c>
      <c r="I278" s="30">
        <f t="shared" si="43"/>
        <v>2457.35705479452</v>
      </c>
      <c r="J278" s="30">
        <f t="shared" si="44"/>
        <v>2457.35705479452</v>
      </c>
      <c r="K278" s="30">
        <f t="shared" si="38"/>
        <v>0.0002670139481367382</v>
      </c>
      <c r="L278" s="36">
        <f t="shared" si="39"/>
        <v>18447.900441712332</v>
      </c>
      <c r="M278" s="37">
        <f t="shared" si="40"/>
        <v>6529.168179315728</v>
      </c>
      <c r="N278" s="38">
        <f t="shared" si="36"/>
        <v>24977.068621028062</v>
      </c>
      <c r="P278" s="35"/>
    </row>
    <row r="279" spans="1:16" s="14" customFormat="1" ht="14.25">
      <c r="A279" s="24" t="s">
        <v>487</v>
      </c>
      <c r="B279" s="25" t="s">
        <v>234</v>
      </c>
      <c r="C279">
        <v>2607</v>
      </c>
      <c r="D279" s="102">
        <v>3397202</v>
      </c>
      <c r="E279" s="27">
        <v>107350</v>
      </c>
      <c r="F279" s="28">
        <f t="shared" si="41"/>
        <v>82501.21671169074</v>
      </c>
      <c r="G279" s="29">
        <f t="shared" si="37"/>
        <v>0.0036785487833129395</v>
      </c>
      <c r="H279" s="30">
        <f t="shared" si="42"/>
        <v>31.64603632976246</v>
      </c>
      <c r="I279" s="30">
        <f t="shared" si="43"/>
        <v>56431.21671169073</v>
      </c>
      <c r="J279" s="30">
        <f t="shared" si="44"/>
        <v>56431.21671169073</v>
      </c>
      <c r="K279" s="30">
        <f t="shared" si="38"/>
        <v>0.006131759299264053</v>
      </c>
      <c r="L279" s="36">
        <f t="shared" si="39"/>
        <v>300942.61008811486</v>
      </c>
      <c r="M279" s="37">
        <f t="shared" si="40"/>
        <v>149937.06500858912</v>
      </c>
      <c r="N279" s="38">
        <f t="shared" si="36"/>
        <v>450879.675096704</v>
      </c>
      <c r="P279" s="35"/>
    </row>
    <row r="280" spans="1:16" s="14" customFormat="1" ht="12.75">
      <c r="A280" s="24" t="s">
        <v>493</v>
      </c>
      <c r="B280" s="25" t="s">
        <v>420</v>
      </c>
      <c r="C280">
        <v>1290</v>
      </c>
      <c r="D280">
        <v>2711873.73</v>
      </c>
      <c r="E280" s="27">
        <v>168300</v>
      </c>
      <c r="F280" s="28">
        <f t="shared" si="41"/>
        <v>20786.19793048128</v>
      </c>
      <c r="G280" s="29">
        <f t="shared" si="37"/>
        <v>0.0009268110963027621</v>
      </c>
      <c r="H280" s="30">
        <f t="shared" si="42"/>
        <v>16.113331729055258</v>
      </c>
      <c r="I280" s="30">
        <f t="shared" si="43"/>
        <v>7886.197930481282</v>
      </c>
      <c r="J280" s="30">
        <f t="shared" si="44"/>
        <v>7886.197930481282</v>
      </c>
      <c r="K280" s="30">
        <f t="shared" si="38"/>
        <v>0.0008569063421602192</v>
      </c>
      <c r="L280" s="36">
        <f t="shared" si="39"/>
        <v>75822.55036150014</v>
      </c>
      <c r="M280" s="37">
        <f t="shared" si="40"/>
        <v>20953.53318030109</v>
      </c>
      <c r="N280" s="38">
        <f t="shared" si="36"/>
        <v>96776.08354180123</v>
      </c>
      <c r="P280" s="35"/>
    </row>
    <row r="281" spans="1:16" s="14" customFormat="1" ht="12.75">
      <c r="A281" s="24" t="s">
        <v>488</v>
      </c>
      <c r="B281" s="25" t="s">
        <v>290</v>
      </c>
      <c r="C281">
        <v>2994</v>
      </c>
      <c r="D281">
        <v>3581064</v>
      </c>
      <c r="E281" s="27">
        <v>187200</v>
      </c>
      <c r="F281" s="28">
        <f t="shared" si="41"/>
        <v>57274.06846153846</v>
      </c>
      <c r="G281" s="29">
        <f t="shared" si="37"/>
        <v>0.0025537254267514256</v>
      </c>
      <c r="H281" s="30">
        <f t="shared" si="42"/>
        <v>19.129615384615384</v>
      </c>
      <c r="I281" s="30">
        <f t="shared" si="43"/>
        <v>27334.06846153846</v>
      </c>
      <c r="J281" s="30">
        <f t="shared" si="44"/>
        <v>27334.06846153846</v>
      </c>
      <c r="K281" s="30">
        <f t="shared" si="38"/>
        <v>0.0029700924105901154</v>
      </c>
      <c r="L281" s="36">
        <f t="shared" si="39"/>
        <v>208920.64796346606</v>
      </c>
      <c r="M281" s="37">
        <f t="shared" si="40"/>
        <v>72626.29159328162</v>
      </c>
      <c r="N281" s="38">
        <f t="shared" si="36"/>
        <v>281546.9395567477</v>
      </c>
      <c r="P281" s="35"/>
    </row>
    <row r="282" spans="1:16" s="14" customFormat="1" ht="12.75">
      <c r="A282" s="24" t="s">
        <v>488</v>
      </c>
      <c r="B282" s="25" t="s">
        <v>291</v>
      </c>
      <c r="C282">
        <v>4185</v>
      </c>
      <c r="D282">
        <v>5264150.64</v>
      </c>
      <c r="E282" s="27">
        <v>159600</v>
      </c>
      <c r="F282" s="28">
        <f t="shared" si="41"/>
        <v>138035.52899999998</v>
      </c>
      <c r="G282" s="29">
        <f t="shared" si="37"/>
        <v>0.006154702287984013</v>
      </c>
      <c r="H282" s="30">
        <f t="shared" si="42"/>
        <v>32.983399999999996</v>
      </c>
      <c r="I282" s="30">
        <f t="shared" si="43"/>
        <v>96185.52899999998</v>
      </c>
      <c r="J282" s="30">
        <f t="shared" si="44"/>
        <v>96185.52899999998</v>
      </c>
      <c r="K282" s="30">
        <f t="shared" si="38"/>
        <v>0.010451422922770286</v>
      </c>
      <c r="L282" s="36">
        <f t="shared" si="39"/>
        <v>503517.08784274425</v>
      </c>
      <c r="M282" s="37">
        <f t="shared" si="40"/>
        <v>255563.79527026578</v>
      </c>
      <c r="N282" s="38">
        <f t="shared" si="36"/>
        <v>759080.8831130101</v>
      </c>
      <c r="P282" s="35"/>
    </row>
    <row r="283" spans="1:16" s="14" customFormat="1" ht="12.75">
      <c r="A283" s="24" t="s">
        <v>489</v>
      </c>
      <c r="B283" s="25" t="s">
        <v>320</v>
      </c>
      <c r="C283">
        <v>2257</v>
      </c>
      <c r="D283">
        <v>2224722.81</v>
      </c>
      <c r="E283" s="27">
        <v>80350</v>
      </c>
      <c r="F283" s="28">
        <f t="shared" si="41"/>
        <v>62491.59156403236</v>
      </c>
      <c r="G283" s="29">
        <f t="shared" si="37"/>
        <v>0.00278636336865788</v>
      </c>
      <c r="H283" s="30">
        <f t="shared" si="42"/>
        <v>27.687900560049783</v>
      </c>
      <c r="I283" s="30">
        <f t="shared" si="43"/>
        <v>39921.59156403236</v>
      </c>
      <c r="J283" s="30">
        <f t="shared" si="44"/>
        <v>39921.59156403236</v>
      </c>
      <c r="K283" s="30">
        <f t="shared" si="38"/>
        <v>0.004337840021504698</v>
      </c>
      <c r="L283" s="36">
        <f t="shared" si="39"/>
        <v>227952.79176986223</v>
      </c>
      <c r="M283" s="37">
        <f t="shared" si="40"/>
        <v>106071.18928808447</v>
      </c>
      <c r="N283" s="38">
        <f t="shared" si="36"/>
        <v>334023.9810579467</v>
      </c>
      <c r="P283" s="35"/>
    </row>
    <row r="284" spans="1:16" s="14" customFormat="1" ht="12.75">
      <c r="A284" s="39" t="s">
        <v>479</v>
      </c>
      <c r="B284" s="25" t="s">
        <v>9</v>
      </c>
      <c r="C284">
        <v>2654</v>
      </c>
      <c r="D284">
        <v>2687062.25</v>
      </c>
      <c r="E284" s="27">
        <v>198300</v>
      </c>
      <c r="F284" s="28">
        <f t="shared" si="41"/>
        <v>35963.00157085224</v>
      </c>
      <c r="G284" s="29">
        <f t="shared" si="37"/>
        <v>0.0016035115716541135</v>
      </c>
      <c r="H284" s="30">
        <f t="shared" si="42"/>
        <v>13.550490418557741</v>
      </c>
      <c r="I284" s="30">
        <f t="shared" si="43"/>
        <v>9423.001570852246</v>
      </c>
      <c r="J284" s="30">
        <f t="shared" si="44"/>
        <v>9423.001570852246</v>
      </c>
      <c r="K284" s="30">
        <f t="shared" si="38"/>
        <v>0.0010238938813644785</v>
      </c>
      <c r="L284" s="36">
        <f t="shared" si="39"/>
        <v>131183.51450690322</v>
      </c>
      <c r="M284" s="37">
        <f t="shared" si="40"/>
        <v>25036.801994244655</v>
      </c>
      <c r="N284" s="38">
        <f t="shared" si="36"/>
        <v>156220.31650114787</v>
      </c>
      <c r="P284" s="35"/>
    </row>
    <row r="285" spans="1:16" s="14" customFormat="1" ht="12.75">
      <c r="A285" s="24" t="s">
        <v>486</v>
      </c>
      <c r="B285" s="25" t="s">
        <v>208</v>
      </c>
      <c r="C285">
        <v>75</v>
      </c>
      <c r="D285">
        <v>454757</v>
      </c>
      <c r="E285" s="27">
        <v>82000</v>
      </c>
      <c r="F285" s="28">
        <f t="shared" si="41"/>
        <v>415.9362804878049</v>
      </c>
      <c r="G285" s="29">
        <f t="shared" si="37"/>
        <v>1.8545688894153138E-05</v>
      </c>
      <c r="H285" s="30">
        <f t="shared" si="42"/>
        <v>5.545817073170732</v>
      </c>
      <c r="I285" s="30">
        <f t="shared" si="43"/>
        <v>-334.06371951219506</v>
      </c>
      <c r="J285" s="30">
        <f t="shared" si="44"/>
        <v>0</v>
      </c>
      <c r="K285" s="30">
        <f t="shared" si="38"/>
        <v>0</v>
      </c>
      <c r="L285" s="36">
        <f t="shared" si="39"/>
        <v>1517.2255012646954</v>
      </c>
      <c r="M285" s="37">
        <f t="shared" si="40"/>
        <v>0</v>
      </c>
      <c r="N285" s="38">
        <f t="shared" si="36"/>
        <v>1517.2255012646954</v>
      </c>
      <c r="P285" s="35"/>
    </row>
    <row r="286" spans="1:16" s="14" customFormat="1" ht="12.75">
      <c r="A286" s="24" t="s">
        <v>484</v>
      </c>
      <c r="B286" s="25" t="s">
        <v>167</v>
      </c>
      <c r="C286">
        <v>4118</v>
      </c>
      <c r="D286">
        <v>7165362</v>
      </c>
      <c r="E286" s="27">
        <v>418450</v>
      </c>
      <c r="F286" s="28">
        <f t="shared" si="41"/>
        <v>70514.90193810491</v>
      </c>
      <c r="G286" s="29">
        <f t="shared" si="37"/>
        <v>0.0031441052273970906</v>
      </c>
      <c r="H286" s="30">
        <f t="shared" si="42"/>
        <v>17.12357987812164</v>
      </c>
      <c r="I286" s="30">
        <f t="shared" si="43"/>
        <v>29334.901938104907</v>
      </c>
      <c r="J286" s="30">
        <f t="shared" si="44"/>
        <v>29334.901938104907</v>
      </c>
      <c r="K286" s="30">
        <f t="shared" si="38"/>
        <v>0.0031875009654844045</v>
      </c>
      <c r="L286" s="36">
        <f t="shared" si="39"/>
        <v>257219.70517743495</v>
      </c>
      <c r="M286" s="37">
        <f t="shared" si="40"/>
        <v>77942.4821085422</v>
      </c>
      <c r="N286" s="38">
        <f t="shared" si="36"/>
        <v>335162.1872859772</v>
      </c>
      <c r="P286" s="35"/>
    </row>
    <row r="287" spans="1:16" s="14" customFormat="1" ht="12.75">
      <c r="A287" s="24" t="s">
        <v>492</v>
      </c>
      <c r="B287" s="25" t="s">
        <v>380</v>
      </c>
      <c r="C287">
        <v>908</v>
      </c>
      <c r="D287">
        <v>1240372.89</v>
      </c>
      <c r="E287" s="27">
        <v>83400</v>
      </c>
      <c r="F287" s="28">
        <f t="shared" si="41"/>
        <v>13504.29956978417</v>
      </c>
      <c r="G287" s="29">
        <f t="shared" si="37"/>
        <v>0.0006021271774151144</v>
      </c>
      <c r="H287" s="30">
        <f t="shared" si="42"/>
        <v>14.872576618705034</v>
      </c>
      <c r="I287" s="30">
        <f t="shared" si="43"/>
        <v>4424.299569784172</v>
      </c>
      <c r="J287" s="30">
        <f t="shared" si="44"/>
        <v>4424.299569784172</v>
      </c>
      <c r="K287" s="30">
        <f t="shared" si="38"/>
        <v>0.00048073994520365964</v>
      </c>
      <c r="L287" s="36">
        <f t="shared" si="39"/>
        <v>49260.111813196665</v>
      </c>
      <c r="M287" s="37">
        <f t="shared" si="40"/>
        <v>11755.310816730522</v>
      </c>
      <c r="N287" s="38">
        <f t="shared" si="36"/>
        <v>61015.42262992718</v>
      </c>
      <c r="P287" s="35"/>
    </row>
    <row r="288" spans="1:16" s="14" customFormat="1" ht="12.75">
      <c r="A288" s="24" t="s">
        <v>489</v>
      </c>
      <c r="B288" s="25" t="s">
        <v>321</v>
      </c>
      <c r="C288">
        <v>664</v>
      </c>
      <c r="D288">
        <v>1018824.28</v>
      </c>
      <c r="E288" s="27">
        <v>65700</v>
      </c>
      <c r="F288" s="28">
        <f t="shared" si="41"/>
        <v>10296.793332115678</v>
      </c>
      <c r="G288" s="29">
        <f t="shared" si="37"/>
        <v>0.00045911149063710186</v>
      </c>
      <c r="H288" s="30">
        <f t="shared" si="42"/>
        <v>15.507218873668188</v>
      </c>
      <c r="I288" s="30">
        <f t="shared" si="43"/>
        <v>3656.793332115677</v>
      </c>
      <c r="J288" s="30">
        <f t="shared" si="44"/>
        <v>3656.793332115677</v>
      </c>
      <c r="K288" s="30">
        <f t="shared" si="38"/>
        <v>0.0003973434886978407</v>
      </c>
      <c r="L288" s="36">
        <f t="shared" si="39"/>
        <v>37559.977712009735</v>
      </c>
      <c r="M288" s="37">
        <f t="shared" si="40"/>
        <v>9716.05596174955</v>
      </c>
      <c r="N288" s="38">
        <f t="shared" si="36"/>
        <v>47276.03367375929</v>
      </c>
      <c r="P288" s="35"/>
    </row>
    <row r="289" spans="1:16" s="14" customFormat="1" ht="12.75">
      <c r="A289" s="39" t="s">
        <v>480</v>
      </c>
      <c r="B289" s="25" t="s">
        <v>52</v>
      </c>
      <c r="C289">
        <v>749</v>
      </c>
      <c r="D289">
        <v>826269.07</v>
      </c>
      <c r="E289" s="27">
        <v>45450</v>
      </c>
      <c r="F289" s="28">
        <f t="shared" si="41"/>
        <v>13616.623397799778</v>
      </c>
      <c r="G289" s="29">
        <f t="shared" si="37"/>
        <v>0.0006071354512000672</v>
      </c>
      <c r="H289" s="30">
        <f t="shared" si="42"/>
        <v>18.179737513751373</v>
      </c>
      <c r="I289" s="30">
        <f t="shared" si="43"/>
        <v>6126.623397799779</v>
      </c>
      <c r="J289" s="30">
        <f t="shared" si="44"/>
        <v>6126.623397799779</v>
      </c>
      <c r="K289" s="30">
        <f t="shared" si="38"/>
        <v>0.0006657127416635136</v>
      </c>
      <c r="L289" s="36">
        <f t="shared" si="39"/>
        <v>49669.839418745</v>
      </c>
      <c r="M289" s="37">
        <f t="shared" si="40"/>
        <v>16278.364781185777</v>
      </c>
      <c r="N289" s="38">
        <f t="shared" si="36"/>
        <v>65948.20419993078</v>
      </c>
      <c r="P289" s="35"/>
    </row>
    <row r="290" spans="1:16" s="14" customFormat="1" ht="12.75">
      <c r="A290" s="24" t="s">
        <v>492</v>
      </c>
      <c r="B290" s="25" t="s">
        <v>381</v>
      </c>
      <c r="C290">
        <v>1083</v>
      </c>
      <c r="D290">
        <v>1338774.95</v>
      </c>
      <c r="E290" s="27">
        <v>80200</v>
      </c>
      <c r="F290" s="28">
        <f t="shared" si="41"/>
        <v>18078.46971134663</v>
      </c>
      <c r="G290" s="29">
        <f t="shared" si="37"/>
        <v>0.000806079418116149</v>
      </c>
      <c r="H290" s="30">
        <f t="shared" si="42"/>
        <v>16.692954488778053</v>
      </c>
      <c r="I290" s="30">
        <f t="shared" si="43"/>
        <v>7248.469711346632</v>
      </c>
      <c r="J290" s="30">
        <f t="shared" si="44"/>
        <v>7248.469711346632</v>
      </c>
      <c r="K290" s="30">
        <f t="shared" si="38"/>
        <v>0.0007876114347322903</v>
      </c>
      <c r="L290" s="36">
        <f t="shared" si="39"/>
        <v>65945.47423881365</v>
      </c>
      <c r="M290" s="37">
        <f t="shared" si="40"/>
        <v>19259.096961802992</v>
      </c>
      <c r="N290" s="38">
        <f t="shared" si="36"/>
        <v>85204.57120061664</v>
      </c>
      <c r="P290" s="35"/>
    </row>
    <row r="291" spans="1:16" s="14" customFormat="1" ht="12.75">
      <c r="A291" s="24" t="s">
        <v>491</v>
      </c>
      <c r="B291" s="25" t="s">
        <v>356</v>
      </c>
      <c r="C291">
        <v>214</v>
      </c>
      <c r="D291">
        <v>495285.15</v>
      </c>
      <c r="E291" s="27">
        <v>33650</v>
      </c>
      <c r="F291" s="28">
        <f t="shared" si="41"/>
        <v>3149.807491827638</v>
      </c>
      <c r="G291" s="29">
        <f t="shared" si="37"/>
        <v>0.0001404430259158912</v>
      </c>
      <c r="H291" s="30">
        <f t="shared" si="42"/>
        <v>14.718726597325409</v>
      </c>
      <c r="I291" s="30">
        <f t="shared" si="43"/>
        <v>1009.8074918276375</v>
      </c>
      <c r="J291" s="30">
        <f t="shared" si="44"/>
        <v>1009.8074918276375</v>
      </c>
      <c r="K291" s="30">
        <f t="shared" si="38"/>
        <v>0.00010972466729036279</v>
      </c>
      <c r="L291" s="36">
        <f t="shared" si="39"/>
        <v>11489.664342506421</v>
      </c>
      <c r="M291" s="37">
        <f t="shared" si="40"/>
        <v>2683.04637700562</v>
      </c>
      <c r="N291" s="38">
        <f t="shared" si="36"/>
        <v>14172.71071951204</v>
      </c>
      <c r="P291" s="35"/>
    </row>
    <row r="292" spans="1:16" s="14" customFormat="1" ht="12.75">
      <c r="A292" s="39" t="s">
        <v>480</v>
      </c>
      <c r="B292" s="25" t="s">
        <v>524</v>
      </c>
      <c r="C292">
        <v>35</v>
      </c>
      <c r="D292">
        <v>126972.16</v>
      </c>
      <c r="E292" s="27">
        <v>11700</v>
      </c>
      <c r="F292" s="28">
        <f t="shared" si="41"/>
        <v>379.83124786324794</v>
      </c>
      <c r="G292" s="29">
        <f t="shared" si="37"/>
        <v>1.693584446850459E-05</v>
      </c>
      <c r="H292" s="30">
        <f t="shared" si="42"/>
        <v>10.852321367521368</v>
      </c>
      <c r="I292" s="30">
        <f t="shared" si="43"/>
        <v>29.831247863247874</v>
      </c>
      <c r="J292" s="30">
        <f t="shared" si="44"/>
        <v>29.831247863247874</v>
      </c>
      <c r="K292" s="30">
        <f t="shared" si="38"/>
        <v>3.2414334149245156E-06</v>
      </c>
      <c r="L292" s="36">
        <f t="shared" si="39"/>
        <v>1385.5238950529772</v>
      </c>
      <c r="M292" s="37">
        <f t="shared" si="40"/>
        <v>79.2612672700447</v>
      </c>
      <c r="N292" s="38">
        <f t="shared" si="36"/>
        <v>1464.785162323022</v>
      </c>
      <c r="P292" s="35"/>
    </row>
    <row r="293" spans="1:16" s="14" customFormat="1" ht="12.75">
      <c r="A293" s="24" t="s">
        <v>492</v>
      </c>
      <c r="B293" s="25" t="s">
        <v>382</v>
      </c>
      <c r="C293">
        <v>914</v>
      </c>
      <c r="D293">
        <v>1101571.52</v>
      </c>
      <c r="E293" s="27">
        <v>69250</v>
      </c>
      <c r="F293" s="28">
        <f t="shared" si="41"/>
        <v>14539.15334700361</v>
      </c>
      <c r="G293" s="29">
        <f t="shared" si="37"/>
        <v>0.0006482690436181366</v>
      </c>
      <c r="H293" s="30">
        <f t="shared" si="42"/>
        <v>15.907169963898918</v>
      </c>
      <c r="I293" s="30">
        <f t="shared" si="43"/>
        <v>5399.153347003611</v>
      </c>
      <c r="J293" s="30">
        <f t="shared" si="44"/>
        <v>5399.153347003611</v>
      </c>
      <c r="K293" s="30">
        <f t="shared" si="38"/>
        <v>0.00058666657699024</v>
      </c>
      <c r="L293" s="36">
        <f t="shared" si="39"/>
        <v>53034.98458706488</v>
      </c>
      <c r="M293" s="37">
        <f t="shared" si="40"/>
        <v>14345.485593850624</v>
      </c>
      <c r="N293" s="38">
        <f t="shared" si="36"/>
        <v>67380.47018091551</v>
      </c>
      <c r="P293" s="35"/>
    </row>
    <row r="294" spans="1:16" s="14" customFormat="1" ht="12.75">
      <c r="A294" s="24" t="s">
        <v>491</v>
      </c>
      <c r="B294" s="25" t="s">
        <v>357</v>
      </c>
      <c r="C294">
        <v>485</v>
      </c>
      <c r="D294">
        <v>1580078.48</v>
      </c>
      <c r="E294" s="27">
        <v>98500</v>
      </c>
      <c r="F294" s="28">
        <f t="shared" si="41"/>
        <v>7780.081855837563</v>
      </c>
      <c r="G294" s="29">
        <f t="shared" si="37"/>
        <v>0.0003468968311689258</v>
      </c>
      <c r="H294" s="30">
        <f t="shared" si="42"/>
        <v>16.041405888324874</v>
      </c>
      <c r="I294" s="30">
        <f t="shared" si="43"/>
        <v>2930.081855837564</v>
      </c>
      <c r="J294" s="30">
        <f t="shared" si="44"/>
        <v>2930.081855837564</v>
      </c>
      <c r="K294" s="30">
        <f t="shared" si="38"/>
        <v>0.0003183797499693953</v>
      </c>
      <c r="L294" s="36">
        <f t="shared" si="39"/>
        <v>28379.6801273497</v>
      </c>
      <c r="M294" s="37">
        <f t="shared" si="40"/>
        <v>7785.192297797643</v>
      </c>
      <c r="N294" s="38">
        <f t="shared" si="36"/>
        <v>36164.87242514735</v>
      </c>
      <c r="P294" s="35"/>
    </row>
    <row r="295" spans="1:16" s="14" customFormat="1" ht="12.75">
      <c r="A295" s="24" t="s">
        <v>488</v>
      </c>
      <c r="B295" s="25" t="s">
        <v>498</v>
      </c>
      <c r="C295">
        <v>203</v>
      </c>
      <c r="D295">
        <v>587303.73</v>
      </c>
      <c r="E295" s="27">
        <v>36350</v>
      </c>
      <c r="F295" s="28">
        <f t="shared" si="41"/>
        <v>3279.8530176066024</v>
      </c>
      <c r="G295" s="29">
        <f t="shared" si="37"/>
        <v>0.00014624147143823114</v>
      </c>
      <c r="H295" s="30">
        <f t="shared" si="42"/>
        <v>16.15691141678129</v>
      </c>
      <c r="I295" s="30">
        <f t="shared" si="43"/>
        <v>1249.8530176066022</v>
      </c>
      <c r="J295" s="30">
        <f t="shared" si="44"/>
        <v>1249.8530176066022</v>
      </c>
      <c r="K295" s="30">
        <f t="shared" si="38"/>
        <v>0.00013580777289593385</v>
      </c>
      <c r="L295" s="36">
        <f t="shared" si="39"/>
        <v>11964.03601262334</v>
      </c>
      <c r="M295" s="37">
        <f t="shared" si="40"/>
        <v>3320.844455817649</v>
      </c>
      <c r="N295" s="38">
        <f t="shared" si="36"/>
        <v>15284.88046844099</v>
      </c>
      <c r="P295" s="35"/>
    </row>
    <row r="296" spans="1:16" s="14" customFormat="1" ht="12.75">
      <c r="A296" s="24" t="s">
        <v>483</v>
      </c>
      <c r="B296" s="25" t="s">
        <v>137</v>
      </c>
      <c r="C296">
        <v>2041</v>
      </c>
      <c r="D296">
        <v>15320400.67</v>
      </c>
      <c r="E296" s="27">
        <v>2105400</v>
      </c>
      <c r="F296" s="28">
        <f t="shared" si="41"/>
        <v>14851.78007384345</v>
      </c>
      <c r="G296" s="29">
        <f t="shared" si="37"/>
        <v>0.0006622083855028344</v>
      </c>
      <c r="H296" s="30">
        <f t="shared" si="42"/>
        <v>7.276717331623445</v>
      </c>
      <c r="I296" s="30">
        <f t="shared" si="43"/>
        <v>-5558.219926156549</v>
      </c>
      <c r="J296" s="30">
        <f t="shared" si="44"/>
        <v>0</v>
      </c>
      <c r="K296" s="30">
        <f t="shared" si="38"/>
        <v>0</v>
      </c>
      <c r="L296" s="36">
        <f t="shared" si="39"/>
        <v>54175.36417064445</v>
      </c>
      <c r="M296" s="37">
        <f t="shared" si="40"/>
        <v>0</v>
      </c>
      <c r="N296" s="38">
        <f t="shared" si="36"/>
        <v>54175.36417064445</v>
      </c>
      <c r="P296" s="35"/>
    </row>
    <row r="297" spans="1:16" s="14" customFormat="1" ht="12.75">
      <c r="A297" s="24" t="s">
        <v>484</v>
      </c>
      <c r="B297" s="25" t="s">
        <v>168</v>
      </c>
      <c r="C297">
        <v>1669</v>
      </c>
      <c r="D297">
        <v>4041623.77</v>
      </c>
      <c r="E297" s="27">
        <v>251700</v>
      </c>
      <c r="F297" s="28">
        <f t="shared" si="41"/>
        <v>26799.642718037347</v>
      </c>
      <c r="G297" s="29">
        <f t="shared" si="37"/>
        <v>0.0011949374450824076</v>
      </c>
      <c r="H297" s="30">
        <f t="shared" si="42"/>
        <v>16.057305403257846</v>
      </c>
      <c r="I297" s="30">
        <f t="shared" si="43"/>
        <v>10109.642718037345</v>
      </c>
      <c r="J297" s="30">
        <f t="shared" si="44"/>
        <v>10109.642718037345</v>
      </c>
      <c r="K297" s="30">
        <f t="shared" si="38"/>
        <v>0.0010985036184009886</v>
      </c>
      <c r="L297" s="36">
        <f t="shared" si="39"/>
        <v>97758.00588710878</v>
      </c>
      <c r="M297" s="37">
        <f t="shared" si="40"/>
        <v>26861.199275080453</v>
      </c>
      <c r="N297" s="38">
        <f t="shared" si="36"/>
        <v>124619.20516218923</v>
      </c>
      <c r="P297" s="35"/>
    </row>
    <row r="298" spans="1:16" s="14" customFormat="1" ht="12.75">
      <c r="A298" s="24" t="s">
        <v>481</v>
      </c>
      <c r="B298" s="25" t="s">
        <v>87</v>
      </c>
      <c r="C298">
        <v>4062</v>
      </c>
      <c r="D298">
        <v>9942577</v>
      </c>
      <c r="E298" s="27">
        <v>831600</v>
      </c>
      <c r="F298" s="28">
        <f t="shared" si="41"/>
        <v>48565.112763347766</v>
      </c>
      <c r="G298" s="29">
        <f t="shared" si="37"/>
        <v>0.0021654121428460503</v>
      </c>
      <c r="H298" s="30">
        <f t="shared" si="42"/>
        <v>11.955960798460799</v>
      </c>
      <c r="I298" s="30">
        <f t="shared" si="43"/>
        <v>7945.112763347765</v>
      </c>
      <c r="J298" s="30">
        <f t="shared" si="44"/>
        <v>7945.112763347765</v>
      </c>
      <c r="K298" s="30">
        <f t="shared" si="38"/>
        <v>0.0008633079686950375</v>
      </c>
      <c r="L298" s="36">
        <f t="shared" si="39"/>
        <v>177152.6818240785</v>
      </c>
      <c r="M298" s="37">
        <f t="shared" si="40"/>
        <v>21110.06918360229</v>
      </c>
      <c r="N298" s="38">
        <f t="shared" si="36"/>
        <v>198262.75100768078</v>
      </c>
      <c r="P298" s="35"/>
    </row>
    <row r="299" spans="1:16" s="14" customFormat="1" ht="12.75">
      <c r="A299" s="39" t="s">
        <v>480</v>
      </c>
      <c r="B299" s="25" t="s">
        <v>53</v>
      </c>
      <c r="C299">
        <v>45</v>
      </c>
      <c r="D299">
        <v>55862.08</v>
      </c>
      <c r="E299" s="27">
        <v>51650</v>
      </c>
      <c r="F299" s="28">
        <f t="shared" si="41"/>
        <v>48.66976960309778</v>
      </c>
      <c r="G299" s="29">
        <f t="shared" si="37"/>
        <v>2.170078562395633E-06</v>
      </c>
      <c r="H299" s="30">
        <f t="shared" si="42"/>
        <v>1.081550435624395</v>
      </c>
      <c r="I299" s="30">
        <f t="shared" si="43"/>
        <v>-401.3302303969022</v>
      </c>
      <c r="J299" s="30">
        <f t="shared" si="44"/>
        <v>0</v>
      </c>
      <c r="K299" s="30">
        <f t="shared" si="38"/>
        <v>0</v>
      </c>
      <c r="L299" s="36">
        <f t="shared" si="39"/>
        <v>177.534442284994</v>
      </c>
      <c r="M299" s="37">
        <f t="shared" si="40"/>
        <v>0</v>
      </c>
      <c r="N299" s="38">
        <f t="shared" si="36"/>
        <v>177.534442284994</v>
      </c>
      <c r="P299" s="35"/>
    </row>
    <row r="300" spans="1:16" s="14" customFormat="1" ht="12.75">
      <c r="A300" s="39" t="s">
        <v>480</v>
      </c>
      <c r="B300" s="25" t="s">
        <v>517</v>
      </c>
      <c r="C300">
        <v>329</v>
      </c>
      <c r="D300">
        <v>372839.13</v>
      </c>
      <c r="E300" s="27">
        <v>27250</v>
      </c>
      <c r="F300" s="28">
        <f t="shared" si="41"/>
        <v>4501.433899816514</v>
      </c>
      <c r="G300" s="29">
        <f t="shared" si="37"/>
        <v>0.0002007090907907449</v>
      </c>
      <c r="H300" s="30">
        <f t="shared" si="42"/>
        <v>13.682169908256881</v>
      </c>
      <c r="I300" s="30">
        <f t="shared" si="43"/>
        <v>1211.433899816514</v>
      </c>
      <c r="J300" s="30">
        <f t="shared" si="44"/>
        <v>1211.433899816514</v>
      </c>
      <c r="K300" s="30">
        <f t="shared" si="38"/>
        <v>0.0001316331901648461</v>
      </c>
      <c r="L300" s="36">
        <f t="shared" si="39"/>
        <v>16420.03986055082</v>
      </c>
      <c r="M300" s="37">
        <f t="shared" si="40"/>
        <v>3218.765321300747</v>
      </c>
      <c r="N300" s="38">
        <f t="shared" si="36"/>
        <v>19638.805181851567</v>
      </c>
      <c r="P300" s="35"/>
    </row>
    <row r="301" spans="1:16" s="14" customFormat="1" ht="12.75">
      <c r="A301" s="24" t="s">
        <v>481</v>
      </c>
      <c r="B301" s="25" t="s">
        <v>88</v>
      </c>
      <c r="C301">
        <v>5857</v>
      </c>
      <c r="D301">
        <v>7213929</v>
      </c>
      <c r="E301" s="27">
        <v>557400</v>
      </c>
      <c r="F301" s="28">
        <f t="shared" si="41"/>
        <v>75801.90554897739</v>
      </c>
      <c r="G301" s="29">
        <f t="shared" si="37"/>
        <v>0.0033798411531848387</v>
      </c>
      <c r="H301" s="30">
        <f t="shared" si="42"/>
        <v>12.942104413347685</v>
      </c>
      <c r="I301" s="30">
        <f t="shared" si="43"/>
        <v>17231.905548977393</v>
      </c>
      <c r="J301" s="30">
        <f t="shared" si="44"/>
        <v>17231.905548977393</v>
      </c>
      <c r="K301" s="30">
        <f t="shared" si="38"/>
        <v>0.0018724015403356034</v>
      </c>
      <c r="L301" s="36">
        <f t="shared" si="39"/>
        <v>276505.29549498705</v>
      </c>
      <c r="M301" s="37">
        <f t="shared" si="40"/>
        <v>45784.96607151182</v>
      </c>
      <c r="N301" s="38">
        <f t="shared" si="36"/>
        <v>322290.2615664989</v>
      </c>
      <c r="P301" s="35"/>
    </row>
    <row r="302" spans="1:16" s="14" customFormat="1" ht="12.75">
      <c r="A302" s="39" t="s">
        <v>480</v>
      </c>
      <c r="B302" s="25" t="s">
        <v>54</v>
      </c>
      <c r="C302">
        <v>470</v>
      </c>
      <c r="D302">
        <v>884891.08</v>
      </c>
      <c r="E302" s="27">
        <v>136150</v>
      </c>
      <c r="F302" s="28">
        <f t="shared" si="41"/>
        <v>3054.710301872934</v>
      </c>
      <c r="G302" s="29">
        <f t="shared" si="37"/>
        <v>0.0001362028502391271</v>
      </c>
      <c r="H302" s="30">
        <f t="shared" si="42"/>
        <v>6.499383621006243</v>
      </c>
      <c r="I302" s="30">
        <f t="shared" si="43"/>
        <v>-1645.289698127066</v>
      </c>
      <c r="J302" s="30">
        <f t="shared" si="44"/>
        <v>0</v>
      </c>
      <c r="K302" s="30">
        <f t="shared" si="38"/>
        <v>0</v>
      </c>
      <c r="L302" s="36">
        <f t="shared" si="39"/>
        <v>11142.774954716842</v>
      </c>
      <c r="M302" s="37">
        <f t="shared" si="40"/>
        <v>0</v>
      </c>
      <c r="N302" s="38">
        <f t="shared" si="36"/>
        <v>11142.774954716842</v>
      </c>
      <c r="P302" s="35"/>
    </row>
    <row r="303" spans="1:16" s="14" customFormat="1" ht="12.75">
      <c r="A303" s="24" t="s">
        <v>491</v>
      </c>
      <c r="B303" s="25" t="s">
        <v>358</v>
      </c>
      <c r="C303">
        <v>726</v>
      </c>
      <c r="D303">
        <v>1290201.57</v>
      </c>
      <c r="E303" s="27">
        <v>77500</v>
      </c>
      <c r="F303" s="28">
        <f t="shared" si="41"/>
        <v>12086.27535251613</v>
      </c>
      <c r="G303" s="29">
        <f t="shared" si="37"/>
        <v>0.0005389005794684629</v>
      </c>
      <c r="H303" s="30">
        <f t="shared" si="42"/>
        <v>16.647762193548388</v>
      </c>
      <c r="I303" s="30">
        <f t="shared" si="43"/>
        <v>4826.27535251613</v>
      </c>
      <c r="J303" s="30">
        <f t="shared" si="44"/>
        <v>4826.27535251613</v>
      </c>
      <c r="K303" s="30">
        <f t="shared" si="38"/>
        <v>0.0005244182298034493</v>
      </c>
      <c r="L303" s="36">
        <f t="shared" si="39"/>
        <v>44087.53465467908</v>
      </c>
      <c r="M303" s="37">
        <f t="shared" si="40"/>
        <v>12823.355643325125</v>
      </c>
      <c r="N303" s="38">
        <f t="shared" si="36"/>
        <v>56910.890298004204</v>
      </c>
      <c r="P303" s="35"/>
    </row>
    <row r="304" spans="1:16" s="14" customFormat="1" ht="12.75">
      <c r="A304" s="24" t="s">
        <v>482</v>
      </c>
      <c r="B304" s="25" t="s">
        <v>109</v>
      </c>
      <c r="C304">
        <v>1417</v>
      </c>
      <c r="D304">
        <v>1572261</v>
      </c>
      <c r="E304" s="27">
        <v>101550</v>
      </c>
      <c r="F304" s="28">
        <f t="shared" si="41"/>
        <v>21938.88564254062</v>
      </c>
      <c r="G304" s="29">
        <f t="shared" si="37"/>
        <v>0.000978206919900777</v>
      </c>
      <c r="H304" s="30">
        <f t="shared" si="42"/>
        <v>15.482629246676513</v>
      </c>
      <c r="I304" s="30">
        <f t="shared" si="43"/>
        <v>7768.885642540619</v>
      </c>
      <c r="J304" s="30">
        <f t="shared" si="44"/>
        <v>7768.885642540619</v>
      </c>
      <c r="K304" s="30">
        <f t="shared" si="38"/>
        <v>0.0008441593068415729</v>
      </c>
      <c r="L304" s="36">
        <f t="shared" si="39"/>
        <v>80027.25015272733</v>
      </c>
      <c r="M304" s="37">
        <f t="shared" si="40"/>
        <v>20641.83584027862</v>
      </c>
      <c r="N304" s="38">
        <f t="shared" si="36"/>
        <v>100669.08599300595</v>
      </c>
      <c r="P304" s="35"/>
    </row>
    <row r="305" spans="1:16" s="14" customFormat="1" ht="12.75">
      <c r="A305" s="39" t="s">
        <v>480</v>
      </c>
      <c r="B305" s="25" t="s">
        <v>55</v>
      </c>
      <c r="C305">
        <v>591</v>
      </c>
      <c r="D305">
        <v>694144.56</v>
      </c>
      <c r="E305" s="27">
        <v>36350</v>
      </c>
      <c r="F305" s="28">
        <f t="shared" si="41"/>
        <v>11285.816642640992</v>
      </c>
      <c r="G305" s="29">
        <f t="shared" si="37"/>
        <v>0.0005032098765835177</v>
      </c>
      <c r="H305" s="30">
        <f t="shared" si="42"/>
        <v>19.09613645116919</v>
      </c>
      <c r="I305" s="30">
        <f t="shared" si="43"/>
        <v>5375.816642640992</v>
      </c>
      <c r="J305" s="30">
        <f t="shared" si="44"/>
        <v>5375.816642640992</v>
      </c>
      <c r="K305" s="30">
        <f t="shared" si="38"/>
        <v>0.0005841308341456236</v>
      </c>
      <c r="L305" s="36">
        <f t="shared" si="39"/>
        <v>41167.67306937166</v>
      </c>
      <c r="M305" s="37">
        <f t="shared" si="40"/>
        <v>14283.4802506559</v>
      </c>
      <c r="N305" s="38">
        <f t="shared" si="36"/>
        <v>55451.15332002756</v>
      </c>
      <c r="P305" s="35"/>
    </row>
    <row r="306" spans="1:16" s="14" customFormat="1" ht="12.75">
      <c r="A306" s="24" t="s">
        <v>482</v>
      </c>
      <c r="B306" s="25" t="s">
        <v>110</v>
      </c>
      <c r="C306">
        <v>761</v>
      </c>
      <c r="D306">
        <v>1069084.41</v>
      </c>
      <c r="E306" s="27">
        <v>76850</v>
      </c>
      <c r="F306" s="28">
        <f t="shared" si="41"/>
        <v>10586.509251919324</v>
      </c>
      <c r="G306" s="29">
        <f t="shared" si="37"/>
        <v>0.00047202928975301564</v>
      </c>
      <c r="H306" s="30">
        <f t="shared" si="42"/>
        <v>13.911313077423552</v>
      </c>
      <c r="I306" s="30">
        <f t="shared" si="43"/>
        <v>2976.509251919323</v>
      </c>
      <c r="J306" s="30">
        <f t="shared" si="44"/>
        <v>2976.509251919323</v>
      </c>
      <c r="K306" s="30">
        <f t="shared" si="38"/>
        <v>0.00032342450417200964</v>
      </c>
      <c r="L306" s="36">
        <f t="shared" si="39"/>
        <v>38616.78473334708</v>
      </c>
      <c r="M306" s="37">
        <f t="shared" si="40"/>
        <v>7908.549331548221</v>
      </c>
      <c r="N306" s="38">
        <f t="shared" si="36"/>
        <v>46525.3340648953</v>
      </c>
      <c r="P306" s="35"/>
    </row>
    <row r="307" spans="1:16" s="14" customFormat="1" ht="12.75">
      <c r="A307" s="24" t="s">
        <v>488</v>
      </c>
      <c r="B307" s="25" t="s">
        <v>292</v>
      </c>
      <c r="C307">
        <v>1583</v>
      </c>
      <c r="D307">
        <v>1480768</v>
      </c>
      <c r="E307" s="27">
        <v>110750</v>
      </c>
      <c r="F307" s="28">
        <f t="shared" si="41"/>
        <v>21165.288884875845</v>
      </c>
      <c r="G307" s="29">
        <f t="shared" si="37"/>
        <v>0.0009437139327048761</v>
      </c>
      <c r="H307" s="30">
        <f t="shared" si="42"/>
        <v>13.370365688487585</v>
      </c>
      <c r="I307" s="30">
        <f t="shared" si="43"/>
        <v>5335.288884875847</v>
      </c>
      <c r="J307" s="30">
        <f t="shared" si="44"/>
        <v>5335.288884875847</v>
      </c>
      <c r="K307" s="30">
        <f t="shared" si="38"/>
        <v>0.0005797271287138521</v>
      </c>
      <c r="L307" s="36">
        <f t="shared" si="39"/>
        <v>77205.37386184893</v>
      </c>
      <c r="M307" s="37">
        <f t="shared" si="40"/>
        <v>14175.798485052112</v>
      </c>
      <c r="N307" s="38">
        <f t="shared" si="36"/>
        <v>91381.17234690105</v>
      </c>
      <c r="P307" s="35"/>
    </row>
    <row r="308" spans="1:16" s="14" customFormat="1" ht="12.75">
      <c r="A308" s="24" t="s">
        <v>486</v>
      </c>
      <c r="B308" s="25" t="s">
        <v>209</v>
      </c>
      <c r="C308">
        <v>1692</v>
      </c>
      <c r="D308">
        <v>4602071.32</v>
      </c>
      <c r="E308" s="27">
        <v>286450</v>
      </c>
      <c r="F308" s="28">
        <f t="shared" si="41"/>
        <v>27183.468924559264</v>
      </c>
      <c r="G308" s="29">
        <f t="shared" si="37"/>
        <v>0.0012120514160186052</v>
      </c>
      <c r="H308" s="30">
        <f t="shared" si="42"/>
        <v>16.065879979053936</v>
      </c>
      <c r="I308" s="30">
        <f t="shared" si="43"/>
        <v>10263.468924559258</v>
      </c>
      <c r="J308" s="30">
        <f t="shared" si="44"/>
        <v>10263.468924559258</v>
      </c>
      <c r="K308" s="30">
        <f t="shared" si="38"/>
        <v>0.0011152182194192554</v>
      </c>
      <c r="L308" s="36">
        <f t="shared" si="39"/>
        <v>99158.10233434768</v>
      </c>
      <c r="M308" s="37">
        <f t="shared" si="40"/>
        <v>27269.91365820526</v>
      </c>
      <c r="N308" s="38">
        <f t="shared" si="36"/>
        <v>126428.01599255294</v>
      </c>
      <c r="P308" s="35"/>
    </row>
    <row r="309" spans="1:16" s="14" customFormat="1" ht="12.75">
      <c r="A309" s="24" t="s">
        <v>494</v>
      </c>
      <c r="B309" s="25" t="s">
        <v>452</v>
      </c>
      <c r="C309">
        <v>1602</v>
      </c>
      <c r="D309">
        <v>2677680</v>
      </c>
      <c r="E309" s="27">
        <v>243700</v>
      </c>
      <c r="F309" s="28">
        <f t="shared" si="41"/>
        <v>17602.147558473534</v>
      </c>
      <c r="G309" s="29">
        <f t="shared" si="37"/>
        <v>0.0007848412552652968</v>
      </c>
      <c r="H309" s="30">
        <f t="shared" si="42"/>
        <v>10.987607714402955</v>
      </c>
      <c r="I309" s="30">
        <f t="shared" si="43"/>
        <v>1582.1475584735342</v>
      </c>
      <c r="J309" s="30">
        <f t="shared" si="44"/>
        <v>1582.1475584735342</v>
      </c>
      <c r="K309" s="30">
        <f t="shared" si="38"/>
        <v>0.00017191456377845923</v>
      </c>
      <c r="L309" s="36">
        <f t="shared" si="39"/>
        <v>64207.97705220419</v>
      </c>
      <c r="M309" s="37">
        <f t="shared" si="40"/>
        <v>4203.747059717073</v>
      </c>
      <c r="N309" s="38">
        <f t="shared" si="36"/>
        <v>68411.72411192126</v>
      </c>
      <c r="P309" s="35"/>
    </row>
    <row r="310" spans="1:16" s="14" customFormat="1" ht="12.75">
      <c r="A310" s="24" t="s">
        <v>488</v>
      </c>
      <c r="B310" s="25" t="s">
        <v>293</v>
      </c>
      <c r="C310">
        <v>3203</v>
      </c>
      <c r="D310">
        <v>5030796</v>
      </c>
      <c r="E310" s="27">
        <v>279650</v>
      </c>
      <c r="F310" s="28">
        <f t="shared" si="41"/>
        <v>57620.73873770785</v>
      </c>
      <c r="G310" s="29">
        <f t="shared" si="37"/>
        <v>0.0025691826960311036</v>
      </c>
      <c r="H310" s="30">
        <f t="shared" si="42"/>
        <v>17.989615590917218</v>
      </c>
      <c r="I310" s="30">
        <f t="shared" si="43"/>
        <v>25590.73873770785</v>
      </c>
      <c r="J310" s="30">
        <f t="shared" si="44"/>
        <v>25590.73873770785</v>
      </c>
      <c r="K310" s="30">
        <f t="shared" si="38"/>
        <v>0.0027806639546984805</v>
      </c>
      <c r="L310" s="36">
        <f t="shared" si="39"/>
        <v>210185.209407632</v>
      </c>
      <c r="M310" s="37">
        <f t="shared" si="40"/>
        <v>67994.28545616701</v>
      </c>
      <c r="N310" s="38">
        <f t="shared" si="36"/>
        <v>278179.494863799</v>
      </c>
      <c r="P310" s="35"/>
    </row>
    <row r="311" spans="1:16" s="14" customFormat="1" ht="14.25">
      <c r="A311" s="24" t="s">
        <v>487</v>
      </c>
      <c r="B311" s="25" t="s">
        <v>235</v>
      </c>
      <c r="C311">
        <v>334</v>
      </c>
      <c r="D311" s="102">
        <v>4467463</v>
      </c>
      <c r="E311" s="27">
        <v>524100</v>
      </c>
      <c r="F311" s="28">
        <f t="shared" si="41"/>
        <v>2847.03804999046</v>
      </c>
      <c r="G311" s="29">
        <f t="shared" si="37"/>
        <v>0.00012694319880683638</v>
      </c>
      <c r="H311" s="30">
        <f t="shared" si="42"/>
        <v>8.524066017935509</v>
      </c>
      <c r="I311" s="30">
        <f t="shared" si="43"/>
        <v>-492.96195000954015</v>
      </c>
      <c r="J311" s="30">
        <f t="shared" si="44"/>
        <v>0</v>
      </c>
      <c r="K311" s="30">
        <f t="shared" si="38"/>
        <v>0</v>
      </c>
      <c r="L311" s="36">
        <f t="shared" si="39"/>
        <v>10385.24152653975</v>
      </c>
      <c r="M311" s="37">
        <f t="shared" si="40"/>
        <v>0</v>
      </c>
      <c r="N311" s="38">
        <f t="shared" si="36"/>
        <v>10385.24152653975</v>
      </c>
      <c r="P311" s="35"/>
    </row>
    <row r="312" spans="1:16" s="14" customFormat="1" ht="12.75">
      <c r="A312" s="24" t="s">
        <v>486</v>
      </c>
      <c r="B312" s="25" t="s">
        <v>210</v>
      </c>
      <c r="C312">
        <v>1677</v>
      </c>
      <c r="D312">
        <v>3581851.4</v>
      </c>
      <c r="E312" s="27">
        <v>322500</v>
      </c>
      <c r="F312" s="28">
        <f t="shared" si="41"/>
        <v>18625.62728</v>
      </c>
      <c r="G312" s="29">
        <f t="shared" si="37"/>
        <v>0.0008304759772055024</v>
      </c>
      <c r="H312" s="30">
        <f t="shared" si="42"/>
        <v>11.106515968992248</v>
      </c>
      <c r="I312" s="30">
        <f t="shared" si="43"/>
        <v>1855.6272800000002</v>
      </c>
      <c r="J312" s="30">
        <f t="shared" si="44"/>
        <v>1855.6272800000002</v>
      </c>
      <c r="K312" s="30">
        <f t="shared" si="38"/>
        <v>0.0002016305954953981</v>
      </c>
      <c r="L312" s="36">
        <f t="shared" si="39"/>
        <v>67941.36028029403</v>
      </c>
      <c r="M312" s="37">
        <f t="shared" si="40"/>
        <v>4930.379395052662</v>
      </c>
      <c r="N312" s="38">
        <f t="shared" si="36"/>
        <v>72871.73967534669</v>
      </c>
      <c r="P312" s="35"/>
    </row>
    <row r="313" spans="1:16" s="14" customFormat="1" ht="12.75">
      <c r="A313" s="24" t="s">
        <v>491</v>
      </c>
      <c r="B313" s="25" t="s">
        <v>359</v>
      </c>
      <c r="C313">
        <v>3239</v>
      </c>
      <c r="D313">
        <v>2797761.4</v>
      </c>
      <c r="E313" s="27">
        <v>213050</v>
      </c>
      <c r="F313" s="28">
        <f t="shared" si="41"/>
        <v>42534.37772635532</v>
      </c>
      <c r="G313" s="29">
        <f t="shared" si="37"/>
        <v>0.0018965148596661325</v>
      </c>
      <c r="H313" s="30">
        <f t="shared" si="42"/>
        <v>13.131947430180709</v>
      </c>
      <c r="I313" s="30">
        <f t="shared" si="43"/>
        <v>10144.377726355317</v>
      </c>
      <c r="J313" s="30">
        <f t="shared" si="44"/>
        <v>10144.377726355317</v>
      </c>
      <c r="K313" s="30">
        <f t="shared" si="38"/>
        <v>0.0011022778894990565</v>
      </c>
      <c r="L313" s="36">
        <f t="shared" si="39"/>
        <v>155154.15604324391</v>
      </c>
      <c r="M313" s="37">
        <f t="shared" si="40"/>
        <v>26953.489774979716</v>
      </c>
      <c r="N313" s="38">
        <f t="shared" si="36"/>
        <v>182107.64581822362</v>
      </c>
      <c r="P313" s="35"/>
    </row>
    <row r="314" spans="1:16" s="14" customFormat="1" ht="12.75">
      <c r="A314" s="24" t="s">
        <v>494</v>
      </c>
      <c r="B314" s="25" t="s">
        <v>453</v>
      </c>
      <c r="C314">
        <v>4686</v>
      </c>
      <c r="D314">
        <v>7238076.3</v>
      </c>
      <c r="E314" s="27">
        <v>716300</v>
      </c>
      <c r="F314" s="28">
        <f t="shared" si="41"/>
        <v>47351.14552813067</v>
      </c>
      <c r="G314" s="29">
        <f t="shared" si="37"/>
        <v>0.0021112839993582366</v>
      </c>
      <c r="H314" s="30">
        <f t="shared" si="42"/>
        <v>10.104811252268602</v>
      </c>
      <c r="I314" s="30">
        <f t="shared" si="43"/>
        <v>491.14552813067</v>
      </c>
      <c r="J314" s="30">
        <f t="shared" si="44"/>
        <v>491.14552813067</v>
      </c>
      <c r="K314" s="30">
        <f t="shared" si="38"/>
        <v>5.336737952671658E-05</v>
      </c>
      <c r="L314" s="36">
        <f t="shared" si="39"/>
        <v>172724.45054593403</v>
      </c>
      <c r="M314" s="37">
        <f t="shared" si="40"/>
        <v>1304.967769102701</v>
      </c>
      <c r="N314" s="38">
        <f t="shared" si="36"/>
        <v>174029.41831503672</v>
      </c>
      <c r="P314" s="35"/>
    </row>
    <row r="315" spans="1:16" s="14" customFormat="1" ht="12.75">
      <c r="A315" s="24" t="s">
        <v>485</v>
      </c>
      <c r="B315" s="25" t="s">
        <v>190</v>
      </c>
      <c r="C315">
        <v>375</v>
      </c>
      <c r="D315">
        <v>4079238</v>
      </c>
      <c r="E315" s="27">
        <v>323100</v>
      </c>
      <c r="F315" s="28">
        <f t="shared" si="41"/>
        <v>4734.491643454039</v>
      </c>
      <c r="G315" s="29">
        <f t="shared" si="37"/>
        <v>0.00021110062577010713</v>
      </c>
      <c r="H315" s="30">
        <f t="shared" si="42"/>
        <v>12.62531104921077</v>
      </c>
      <c r="I315" s="30">
        <f t="shared" si="43"/>
        <v>984.4916434540389</v>
      </c>
      <c r="J315" s="30">
        <f t="shared" si="44"/>
        <v>984.4916434540389</v>
      </c>
      <c r="K315" s="30">
        <f t="shared" si="38"/>
        <v>0.00010697387264638672</v>
      </c>
      <c r="L315" s="36">
        <f t="shared" si="39"/>
        <v>17270.172846063324</v>
      </c>
      <c r="M315" s="37">
        <f t="shared" si="40"/>
        <v>2615.7824719451883</v>
      </c>
      <c r="N315" s="38">
        <f t="shared" si="36"/>
        <v>19885.955318008513</v>
      </c>
      <c r="P315" s="35"/>
    </row>
    <row r="316" spans="1:16" s="14" customFormat="1" ht="12.75">
      <c r="A316" s="24" t="s">
        <v>481</v>
      </c>
      <c r="B316" s="25" t="s">
        <v>499</v>
      </c>
      <c r="C316">
        <v>3724</v>
      </c>
      <c r="D316">
        <v>7726553</v>
      </c>
      <c r="E316" s="27">
        <v>528500</v>
      </c>
      <c r="F316" s="28">
        <f t="shared" si="41"/>
        <v>54444.05557615894</v>
      </c>
      <c r="G316" s="29">
        <f t="shared" si="37"/>
        <v>0.0024275413427923636</v>
      </c>
      <c r="H316" s="30">
        <f t="shared" si="42"/>
        <v>14.61977861873226</v>
      </c>
      <c r="I316" s="30">
        <f t="shared" si="43"/>
        <v>17204.05557615894</v>
      </c>
      <c r="J316" s="30">
        <f t="shared" si="44"/>
        <v>17204.05557615894</v>
      </c>
      <c r="K316" s="30">
        <f t="shared" si="38"/>
        <v>0.0018693753902760313</v>
      </c>
      <c r="L316" s="36">
        <f t="shared" si="39"/>
        <v>198597.5097328462</v>
      </c>
      <c r="M316" s="37">
        <f t="shared" si="40"/>
        <v>45710.96902823873</v>
      </c>
      <c r="N316" s="38">
        <f t="shared" si="36"/>
        <v>244308.47876108493</v>
      </c>
      <c r="P316" s="35"/>
    </row>
    <row r="317" spans="1:16" s="14" customFormat="1" ht="12.75">
      <c r="A317" s="24" t="s">
        <v>493</v>
      </c>
      <c r="B317" s="25" t="s">
        <v>421</v>
      </c>
      <c r="C317">
        <v>146</v>
      </c>
      <c r="D317">
        <v>494921.04</v>
      </c>
      <c r="E317" s="27">
        <v>52850</v>
      </c>
      <c r="F317" s="28">
        <f t="shared" si="41"/>
        <v>1367.2369316934721</v>
      </c>
      <c r="G317" s="29">
        <f t="shared" si="37"/>
        <v>6.0962103979114364E-05</v>
      </c>
      <c r="H317" s="30">
        <f t="shared" si="42"/>
        <v>9.364636518448439</v>
      </c>
      <c r="I317" s="30">
        <f t="shared" si="43"/>
        <v>-92.76306830652794</v>
      </c>
      <c r="J317" s="30">
        <f t="shared" si="44"/>
        <v>0</v>
      </c>
      <c r="K317" s="30">
        <f t="shared" si="38"/>
        <v>0</v>
      </c>
      <c r="L317" s="36">
        <f t="shared" si="39"/>
        <v>4987.318578228843</v>
      </c>
      <c r="M317" s="37">
        <f t="shared" si="40"/>
        <v>0</v>
      </c>
      <c r="N317" s="38">
        <f t="shared" si="36"/>
        <v>4987.318578228843</v>
      </c>
      <c r="P317" s="35"/>
    </row>
    <row r="318" spans="1:16" s="14" customFormat="1" ht="12.75">
      <c r="A318" s="24" t="s">
        <v>492</v>
      </c>
      <c r="B318" s="25" t="s">
        <v>383</v>
      </c>
      <c r="C318">
        <v>1558</v>
      </c>
      <c r="D318">
        <v>4249728.8</v>
      </c>
      <c r="E318" s="27">
        <v>361650</v>
      </c>
      <c r="F318" s="28">
        <f t="shared" si="41"/>
        <v>18307.970331536013</v>
      </c>
      <c r="G318" s="29">
        <f t="shared" si="37"/>
        <v>0.0008163123487420991</v>
      </c>
      <c r="H318" s="30">
        <f t="shared" si="42"/>
        <v>11.750943730125812</v>
      </c>
      <c r="I318" s="30">
        <f t="shared" si="43"/>
        <v>2727.970331536015</v>
      </c>
      <c r="J318" s="30">
        <f t="shared" si="44"/>
        <v>2727.970331536015</v>
      </c>
      <c r="K318" s="30">
        <f t="shared" si="38"/>
        <v>0.0002964185148438781</v>
      </c>
      <c r="L318" s="36">
        <f t="shared" si="39"/>
        <v>66782.63177914415</v>
      </c>
      <c r="M318" s="37">
        <f t="shared" si="40"/>
        <v>7248.184405286468</v>
      </c>
      <c r="N318" s="38">
        <f t="shared" si="36"/>
        <v>74030.81618443062</v>
      </c>
      <c r="P318" s="35"/>
    </row>
    <row r="319" spans="1:16" s="14" customFormat="1" ht="14.25">
      <c r="A319" s="24" t="s">
        <v>487</v>
      </c>
      <c r="B319" s="25" t="s">
        <v>236</v>
      </c>
      <c r="C319">
        <v>5007</v>
      </c>
      <c r="D319" s="102">
        <v>7577356.8</v>
      </c>
      <c r="E319" s="27">
        <v>447550</v>
      </c>
      <c r="F319" s="28">
        <f t="shared" si="41"/>
        <v>84772.2611945034</v>
      </c>
      <c r="G319" s="29">
        <f t="shared" si="37"/>
        <v>0.003779809688934423</v>
      </c>
      <c r="H319" s="30">
        <f t="shared" si="42"/>
        <v>16.930749190034632</v>
      </c>
      <c r="I319" s="30">
        <f t="shared" si="43"/>
        <v>34702.2611945034</v>
      </c>
      <c r="J319" s="30">
        <f t="shared" si="44"/>
        <v>34702.2611945034</v>
      </c>
      <c r="K319" s="30">
        <f t="shared" si="38"/>
        <v>0.00377071282853988</v>
      </c>
      <c r="L319" s="36">
        <f t="shared" si="39"/>
        <v>309226.77948009194</v>
      </c>
      <c r="M319" s="37">
        <f t="shared" si="40"/>
        <v>92203.4911855333</v>
      </c>
      <c r="N319" s="38">
        <f t="shared" si="36"/>
        <v>401430.2706656252</v>
      </c>
      <c r="P319" s="35"/>
    </row>
    <row r="320" spans="1:16" s="14" customFormat="1" ht="12.75">
      <c r="A320" s="39" t="s">
        <v>480</v>
      </c>
      <c r="B320" s="25" t="s">
        <v>56</v>
      </c>
      <c r="C320">
        <v>696</v>
      </c>
      <c r="D320">
        <v>4525897.86</v>
      </c>
      <c r="E320" s="27">
        <v>43900</v>
      </c>
      <c r="F320" s="28">
        <f t="shared" si="41"/>
        <v>71754.55377129841</v>
      </c>
      <c r="G320" s="29">
        <f t="shared" si="37"/>
        <v>0.0031993785909240967</v>
      </c>
      <c r="H320" s="30">
        <f t="shared" si="42"/>
        <v>103.09562323462416</v>
      </c>
      <c r="I320" s="30">
        <f t="shared" si="43"/>
        <v>64794.553771298415</v>
      </c>
      <c r="J320" s="30">
        <f t="shared" si="44"/>
        <v>64794.553771298415</v>
      </c>
      <c r="K320" s="30">
        <f t="shared" si="38"/>
        <v>0.007040511099710439</v>
      </c>
      <c r="L320" s="36">
        <f t="shared" si="39"/>
        <v>261741.62707327172</v>
      </c>
      <c r="M320" s="37">
        <f t="shared" si="40"/>
        <v>172158.3511240692</v>
      </c>
      <c r="N320" s="38">
        <f t="shared" si="36"/>
        <v>433899.9781973409</v>
      </c>
      <c r="P320" s="35"/>
    </row>
    <row r="321" spans="1:16" s="14" customFormat="1" ht="12.75">
      <c r="A321" s="24" t="s">
        <v>484</v>
      </c>
      <c r="B321" s="25" t="s">
        <v>169</v>
      </c>
      <c r="C321">
        <v>6263</v>
      </c>
      <c r="D321">
        <v>8668239.68</v>
      </c>
      <c r="E321" s="27">
        <v>513250</v>
      </c>
      <c r="F321" s="28">
        <f t="shared" si="41"/>
        <v>105775.32414191913</v>
      </c>
      <c r="G321" s="29">
        <f t="shared" si="37"/>
        <v>0.004716290321954143</v>
      </c>
      <c r="H321" s="30">
        <f t="shared" si="42"/>
        <v>16.88892290306868</v>
      </c>
      <c r="I321" s="30">
        <f t="shared" si="43"/>
        <v>43145.32414191913</v>
      </c>
      <c r="J321" s="30">
        <f t="shared" si="44"/>
        <v>43145.32414191913</v>
      </c>
      <c r="K321" s="30">
        <f t="shared" si="38"/>
        <v>0.004688127563837674</v>
      </c>
      <c r="L321" s="36">
        <f t="shared" si="39"/>
        <v>385840.3960444231</v>
      </c>
      <c r="M321" s="37">
        <f t="shared" si="40"/>
        <v>114636.60802733309</v>
      </c>
      <c r="N321" s="38">
        <f t="shared" si="36"/>
        <v>500477.0040717562</v>
      </c>
      <c r="P321" s="35"/>
    </row>
    <row r="322" spans="1:16" s="14" customFormat="1" ht="12.75">
      <c r="A322" s="24" t="s">
        <v>494</v>
      </c>
      <c r="B322" s="25" t="s">
        <v>454</v>
      </c>
      <c r="C322">
        <v>847</v>
      </c>
      <c r="D322">
        <v>10952905</v>
      </c>
      <c r="E322" s="27">
        <v>1466650</v>
      </c>
      <c r="F322" s="28">
        <f t="shared" si="41"/>
        <v>6325.374516755872</v>
      </c>
      <c r="G322" s="29">
        <f t="shared" si="37"/>
        <v>0.0002820346130642433</v>
      </c>
      <c r="H322" s="30">
        <f t="shared" si="42"/>
        <v>7.46797463607541</v>
      </c>
      <c r="I322" s="30">
        <f t="shared" si="43"/>
        <v>-2144.6254832441277</v>
      </c>
      <c r="J322" s="30">
        <f t="shared" si="44"/>
        <v>0</v>
      </c>
      <c r="K322" s="30">
        <f t="shared" si="38"/>
        <v>0</v>
      </c>
      <c r="L322" s="36">
        <f t="shared" si="39"/>
        <v>23073.29264621156</v>
      </c>
      <c r="M322" s="37">
        <f t="shared" si="40"/>
        <v>0</v>
      </c>
      <c r="N322" s="38">
        <f t="shared" si="36"/>
        <v>23073.29264621156</v>
      </c>
      <c r="P322" s="35"/>
    </row>
    <row r="323" spans="1:16" s="14" customFormat="1" ht="12.75">
      <c r="A323" s="24" t="s">
        <v>494</v>
      </c>
      <c r="B323" s="25" t="s">
        <v>455</v>
      </c>
      <c r="C323">
        <v>8710</v>
      </c>
      <c r="D323">
        <v>25223008</v>
      </c>
      <c r="E323" s="27">
        <v>1750600</v>
      </c>
      <c r="F323" s="28">
        <f t="shared" si="41"/>
        <v>125495.48707871587</v>
      </c>
      <c r="G323" s="29">
        <f t="shared" si="37"/>
        <v>0.005595569249820029</v>
      </c>
      <c r="H323" s="30">
        <f t="shared" si="42"/>
        <v>14.40820747172398</v>
      </c>
      <c r="I323" s="30">
        <f t="shared" si="43"/>
        <v>38395.487078715865</v>
      </c>
      <c r="J323" s="30">
        <f t="shared" si="44"/>
        <v>38395.487078715865</v>
      </c>
      <c r="K323" s="30">
        <f t="shared" si="38"/>
        <v>0.004172015041736906</v>
      </c>
      <c r="L323" s="36">
        <f t="shared" si="39"/>
        <v>457774.3328044316</v>
      </c>
      <c r="M323" s="37">
        <f t="shared" si="40"/>
        <v>102016.34800061326</v>
      </c>
      <c r="N323" s="38">
        <f t="shared" si="36"/>
        <v>559790.6808050448</v>
      </c>
      <c r="P323" s="35"/>
    </row>
    <row r="324" spans="1:16" s="14" customFormat="1" ht="12.75">
      <c r="A324" s="24" t="s">
        <v>488</v>
      </c>
      <c r="B324" s="25" t="s">
        <v>294</v>
      </c>
      <c r="C324">
        <v>7505</v>
      </c>
      <c r="D324">
        <v>9516500</v>
      </c>
      <c r="E324" s="27">
        <v>453800</v>
      </c>
      <c r="F324" s="28">
        <f t="shared" si="41"/>
        <v>157385.04297047158</v>
      </c>
      <c r="G324" s="29">
        <f t="shared" si="37"/>
        <v>0.00701745478922911</v>
      </c>
      <c r="H324" s="30">
        <f t="shared" si="42"/>
        <v>20.97069193477303</v>
      </c>
      <c r="I324" s="30">
        <f t="shared" si="43"/>
        <v>82335.04297047158</v>
      </c>
      <c r="J324" s="30">
        <f t="shared" si="44"/>
        <v>82335.04297047158</v>
      </c>
      <c r="K324" s="30">
        <f t="shared" si="38"/>
        <v>0.008946443029375691</v>
      </c>
      <c r="L324" s="36">
        <f t="shared" si="39"/>
        <v>574098.9952412688</v>
      </c>
      <c r="M324" s="37">
        <f t="shared" si="40"/>
        <v>218763.2202477583</v>
      </c>
      <c r="N324" s="38">
        <f t="shared" si="36"/>
        <v>792862.2154890271</v>
      </c>
      <c r="P324" s="35"/>
    </row>
    <row r="325" spans="1:16" s="14" customFormat="1" ht="12.75">
      <c r="A325" s="39" t="s">
        <v>480</v>
      </c>
      <c r="B325" s="25" t="s">
        <v>57</v>
      </c>
      <c r="C325">
        <v>141</v>
      </c>
      <c r="D325">
        <v>527918.18</v>
      </c>
      <c r="E325" s="27">
        <v>46100</v>
      </c>
      <c r="F325" s="28">
        <f t="shared" si="41"/>
        <v>1614.673826030369</v>
      </c>
      <c r="G325" s="29">
        <f t="shared" si="37"/>
        <v>7.199477383403959E-05</v>
      </c>
      <c r="H325" s="30">
        <f t="shared" si="42"/>
        <v>11.451587418655098</v>
      </c>
      <c r="I325" s="30">
        <f t="shared" si="43"/>
        <v>204.67382603036884</v>
      </c>
      <c r="J325" s="30">
        <f t="shared" si="44"/>
        <v>204.67382603036884</v>
      </c>
      <c r="K325" s="30">
        <f t="shared" si="38"/>
        <v>2.2239652256472956E-05</v>
      </c>
      <c r="L325" s="36">
        <f t="shared" si="39"/>
        <v>5889.9029010039385</v>
      </c>
      <c r="M325" s="37">
        <f t="shared" si="40"/>
        <v>543.8158974288865</v>
      </c>
      <c r="N325" s="38">
        <f t="shared" si="36"/>
        <v>6433.718798432825</v>
      </c>
      <c r="P325" s="35"/>
    </row>
    <row r="326" spans="1:16" s="14" customFormat="1" ht="12.75">
      <c r="A326" s="24" t="s">
        <v>483</v>
      </c>
      <c r="B326" s="25" t="s">
        <v>138</v>
      </c>
      <c r="C326">
        <v>2204</v>
      </c>
      <c r="D326">
        <v>2793221.52</v>
      </c>
      <c r="E326" s="27">
        <v>237200</v>
      </c>
      <c r="F326" s="28">
        <f t="shared" si="41"/>
        <v>25953.879553456998</v>
      </c>
      <c r="G326" s="29">
        <f t="shared" si="37"/>
        <v>0.0011572267156648003</v>
      </c>
      <c r="H326" s="30">
        <f t="shared" si="42"/>
        <v>11.77580741989882</v>
      </c>
      <c r="I326" s="30">
        <f t="shared" si="43"/>
        <v>3913.8795534569995</v>
      </c>
      <c r="J326" s="30">
        <f t="shared" si="44"/>
        <v>3913.8795534569995</v>
      </c>
      <c r="K326" s="30">
        <f t="shared" si="38"/>
        <v>0.0004252782191587513</v>
      </c>
      <c r="L326" s="36">
        <f t="shared" si="39"/>
        <v>94672.88563785642</v>
      </c>
      <c r="M326" s="37">
        <f t="shared" si="40"/>
        <v>10399.130963995261</v>
      </c>
      <c r="N326" s="38">
        <f aca="true" t="shared" si="45" ref="N326:N388">L326+M326</f>
        <v>105072.01660185169</v>
      </c>
      <c r="P326" s="35"/>
    </row>
    <row r="327" spans="1:16" s="14" customFormat="1" ht="12.75">
      <c r="A327" s="24" t="s">
        <v>488</v>
      </c>
      <c r="B327" s="25" t="s">
        <v>295</v>
      </c>
      <c r="C327">
        <v>10504</v>
      </c>
      <c r="D327">
        <v>12748821.8</v>
      </c>
      <c r="E327" s="27">
        <v>470900</v>
      </c>
      <c r="F327" s="28">
        <f t="shared" si="41"/>
        <v>284378.0509390529</v>
      </c>
      <c r="G327" s="29">
        <f aca="true" t="shared" si="46" ref="G327:G390">F327/$F$498</f>
        <v>0.012679795219729431</v>
      </c>
      <c r="H327" s="30">
        <f t="shared" si="42"/>
        <v>27.07331025695477</v>
      </c>
      <c r="I327" s="30">
        <f t="shared" si="43"/>
        <v>179338.0509390529</v>
      </c>
      <c r="J327" s="30">
        <f t="shared" si="44"/>
        <v>179338.0509390529</v>
      </c>
      <c r="K327" s="30">
        <f aca="true" t="shared" si="47" ref="K327:K390">J327/$J$498</f>
        <v>0.019486692395374393</v>
      </c>
      <c r="L327" s="36">
        <f aca="true" t="shared" si="48" ref="L327:L388">$B$505*G327</f>
        <v>1037335.8880323305</v>
      </c>
      <c r="M327" s="37">
        <f aca="true" t="shared" si="49" ref="M327:M388">$G$505*K327</f>
        <v>476499.04731881886</v>
      </c>
      <c r="N327" s="38">
        <f t="shared" si="45"/>
        <v>1513834.9353511494</v>
      </c>
      <c r="P327" s="35"/>
    </row>
    <row r="328" spans="1:16" s="14" customFormat="1" ht="12.75">
      <c r="A328" s="24" t="s">
        <v>488</v>
      </c>
      <c r="B328" s="25" t="s">
        <v>296</v>
      </c>
      <c r="C328">
        <v>3694</v>
      </c>
      <c r="D328">
        <v>6056595.57</v>
      </c>
      <c r="E328" s="27">
        <v>380700</v>
      </c>
      <c r="F328" s="28">
        <f aca="true" t="shared" si="50" ref="F328:F390">(C328*D328)/E328</f>
        <v>58768.22704381403</v>
      </c>
      <c r="G328" s="29">
        <f t="shared" si="46"/>
        <v>0.0026203466894912705</v>
      </c>
      <c r="H328" s="30">
        <f aca="true" t="shared" si="51" ref="H328:H390">D328/E328</f>
        <v>15.909103152088258</v>
      </c>
      <c r="I328" s="30">
        <f aca="true" t="shared" si="52" ref="I328:I390">(H328-10)*C328</f>
        <v>21828.227043814026</v>
      </c>
      <c r="J328" s="30">
        <f aca="true" t="shared" si="53" ref="J328:J390">IF(I328&gt;0,I328,0)</f>
        <v>21828.227043814026</v>
      </c>
      <c r="K328" s="30">
        <f t="shared" si="47"/>
        <v>0.0023718332150478917</v>
      </c>
      <c r="L328" s="36">
        <f t="shared" si="48"/>
        <v>214370.9431416201</v>
      </c>
      <c r="M328" s="37">
        <f t="shared" si="49"/>
        <v>57997.33707695435</v>
      </c>
      <c r="N328" s="38">
        <f t="shared" si="45"/>
        <v>272368.28021857445</v>
      </c>
      <c r="P328" s="35"/>
    </row>
    <row r="329" spans="1:16" s="14" customFormat="1" ht="12.75">
      <c r="A329" s="24" t="s">
        <v>483</v>
      </c>
      <c r="B329" s="25" t="s">
        <v>139</v>
      </c>
      <c r="C329">
        <v>63</v>
      </c>
      <c r="D329">
        <v>121725.57</v>
      </c>
      <c r="E329" s="27">
        <v>14900</v>
      </c>
      <c r="F329" s="28">
        <f t="shared" si="50"/>
        <v>514.6785845637584</v>
      </c>
      <c r="G329" s="29">
        <f t="shared" si="46"/>
        <v>2.2948392235965114E-05</v>
      </c>
      <c r="H329" s="30">
        <f t="shared" si="51"/>
        <v>8.16950134228188</v>
      </c>
      <c r="I329" s="30">
        <f t="shared" si="52"/>
        <v>-115.32141543624158</v>
      </c>
      <c r="J329" s="30">
        <f t="shared" si="53"/>
        <v>0</v>
      </c>
      <c r="K329" s="30">
        <f t="shared" si="47"/>
        <v>0</v>
      </c>
      <c r="L329" s="36">
        <f t="shared" si="48"/>
        <v>1877.4113009308583</v>
      </c>
      <c r="M329" s="37">
        <f t="shared" si="49"/>
        <v>0</v>
      </c>
      <c r="N329" s="38">
        <f t="shared" si="45"/>
        <v>1877.4113009308583</v>
      </c>
      <c r="P329" s="35"/>
    </row>
    <row r="330" spans="1:16" s="14" customFormat="1" ht="12.75">
      <c r="A330" s="24" t="s">
        <v>483</v>
      </c>
      <c r="B330" s="25" t="s">
        <v>140</v>
      </c>
      <c r="C330">
        <v>691</v>
      </c>
      <c r="D330">
        <v>1442631.6</v>
      </c>
      <c r="E330" s="27">
        <v>166500</v>
      </c>
      <c r="F330" s="28">
        <f t="shared" si="50"/>
        <v>5987.137751351352</v>
      </c>
      <c r="G330" s="29">
        <f t="shared" si="46"/>
        <v>0.00026695337558142463</v>
      </c>
      <c r="H330" s="30">
        <f t="shared" si="51"/>
        <v>8.664454054054055</v>
      </c>
      <c r="I330" s="30">
        <f t="shared" si="52"/>
        <v>-922.8622486486482</v>
      </c>
      <c r="J330" s="30">
        <f t="shared" si="53"/>
        <v>0</v>
      </c>
      <c r="K330" s="30">
        <f t="shared" si="47"/>
        <v>0</v>
      </c>
      <c r="L330" s="36">
        <f t="shared" si="48"/>
        <v>21839.49441794648</v>
      </c>
      <c r="M330" s="37">
        <f t="shared" si="49"/>
        <v>0</v>
      </c>
      <c r="N330" s="38">
        <f t="shared" si="45"/>
        <v>21839.49441794648</v>
      </c>
      <c r="P330" s="35"/>
    </row>
    <row r="331" spans="1:16" s="14" customFormat="1" ht="14.25">
      <c r="A331" s="24" t="s">
        <v>487</v>
      </c>
      <c r="B331" s="25" t="s">
        <v>237</v>
      </c>
      <c r="C331">
        <v>1778</v>
      </c>
      <c r="D331" s="102">
        <v>4013850.48</v>
      </c>
      <c r="E331" s="27">
        <v>282100</v>
      </c>
      <c r="F331" s="28">
        <f t="shared" si="50"/>
        <v>25298.213943424314</v>
      </c>
      <c r="G331" s="29">
        <f t="shared" si="46"/>
        <v>0.001127992020369645</v>
      </c>
      <c r="H331" s="30">
        <f t="shared" si="51"/>
        <v>14.228466784828075</v>
      </c>
      <c r="I331" s="30">
        <f t="shared" si="52"/>
        <v>7518.213943424318</v>
      </c>
      <c r="J331" s="30">
        <f t="shared" si="53"/>
        <v>7518.213943424318</v>
      </c>
      <c r="K331" s="30">
        <f t="shared" si="47"/>
        <v>0.0008169215719195776</v>
      </c>
      <c r="L331" s="36">
        <f t="shared" si="48"/>
        <v>92281.190970882</v>
      </c>
      <c r="M331" s="37">
        <f t="shared" si="49"/>
        <v>19975.804146540075</v>
      </c>
      <c r="N331" s="38">
        <f t="shared" si="45"/>
        <v>112256.99511742208</v>
      </c>
      <c r="P331" s="35"/>
    </row>
    <row r="332" spans="1:16" s="14" customFormat="1" ht="12.75">
      <c r="A332" s="24" t="s">
        <v>485</v>
      </c>
      <c r="B332" s="25" t="s">
        <v>191</v>
      </c>
      <c r="C332">
        <v>1577</v>
      </c>
      <c r="D332">
        <v>3733967</v>
      </c>
      <c r="E332" s="27">
        <v>372200</v>
      </c>
      <c r="F332" s="28">
        <f t="shared" si="50"/>
        <v>15820.703812466416</v>
      </c>
      <c r="G332" s="29">
        <f t="shared" si="46"/>
        <v>0.0007054105755055604</v>
      </c>
      <c r="H332" s="30">
        <f t="shared" si="51"/>
        <v>10.032152068780226</v>
      </c>
      <c r="I332" s="30">
        <f t="shared" si="52"/>
        <v>50.703812466416274</v>
      </c>
      <c r="J332" s="30">
        <f t="shared" si="53"/>
        <v>50.703812466416274</v>
      </c>
      <c r="K332" s="30">
        <f t="shared" si="47"/>
        <v>5.509425309532258E-06</v>
      </c>
      <c r="L332" s="36">
        <f t="shared" si="48"/>
        <v>57709.741607725446</v>
      </c>
      <c r="M332" s="37">
        <f t="shared" si="49"/>
        <v>134.71942072064877</v>
      </c>
      <c r="N332" s="38">
        <f t="shared" si="45"/>
        <v>57844.461028446094</v>
      </c>
      <c r="P332" s="35"/>
    </row>
    <row r="333" spans="1:16" s="14" customFormat="1" ht="14.25">
      <c r="A333" s="24" t="s">
        <v>487</v>
      </c>
      <c r="B333" s="25" t="s">
        <v>238</v>
      </c>
      <c r="C333">
        <v>4066</v>
      </c>
      <c r="D333" s="102">
        <v>6415264.22</v>
      </c>
      <c r="E333" s="27">
        <v>429900</v>
      </c>
      <c r="F333" s="28">
        <f t="shared" si="50"/>
        <v>60675.65554435916</v>
      </c>
      <c r="G333" s="29">
        <f t="shared" si="46"/>
        <v>0.002705394753866573</v>
      </c>
      <c r="H333" s="30">
        <f t="shared" si="51"/>
        <v>14.922689509188183</v>
      </c>
      <c r="I333" s="30">
        <f t="shared" si="52"/>
        <v>20015.655544359153</v>
      </c>
      <c r="J333" s="30">
        <f t="shared" si="53"/>
        <v>20015.655544359153</v>
      </c>
      <c r="K333" s="30">
        <f t="shared" si="47"/>
        <v>0.002174881017399088</v>
      </c>
      <c r="L333" s="36">
        <f t="shared" si="48"/>
        <v>221328.7376371426</v>
      </c>
      <c r="M333" s="37">
        <f t="shared" si="49"/>
        <v>53181.356373667855</v>
      </c>
      <c r="N333" s="38">
        <f t="shared" si="45"/>
        <v>274510.0940108104</v>
      </c>
      <c r="P333" s="35"/>
    </row>
    <row r="334" spans="1:16" s="14" customFormat="1" ht="12.75">
      <c r="A334" s="24" t="s">
        <v>492</v>
      </c>
      <c r="B334" s="25" t="s">
        <v>384</v>
      </c>
      <c r="C334">
        <v>1586</v>
      </c>
      <c r="D334">
        <v>2331685.76</v>
      </c>
      <c r="E334" s="27">
        <v>171150</v>
      </c>
      <c r="F334" s="28">
        <f t="shared" si="50"/>
        <v>21607.090945720127</v>
      </c>
      <c r="G334" s="29">
        <f t="shared" si="46"/>
        <v>0.0009634129201642161</v>
      </c>
      <c r="H334" s="30">
        <f t="shared" si="51"/>
        <v>13.623638679520887</v>
      </c>
      <c r="I334" s="30">
        <f t="shared" si="52"/>
        <v>5747.090945720127</v>
      </c>
      <c r="J334" s="30">
        <f t="shared" si="53"/>
        <v>5747.090945720127</v>
      </c>
      <c r="K334" s="30">
        <f t="shared" si="47"/>
        <v>0.0006244731268187433</v>
      </c>
      <c r="L334" s="36">
        <f t="shared" si="48"/>
        <v>78816.9508861905</v>
      </c>
      <c r="M334" s="37">
        <f t="shared" si="49"/>
        <v>15269.951614567895</v>
      </c>
      <c r="N334" s="38">
        <f t="shared" si="45"/>
        <v>94086.9025007584</v>
      </c>
      <c r="P334" s="35"/>
    </row>
    <row r="335" spans="1:16" s="14" customFormat="1" ht="12.75">
      <c r="A335" s="24" t="s">
        <v>491</v>
      </c>
      <c r="B335" s="25" t="s">
        <v>360</v>
      </c>
      <c r="C335">
        <v>1930</v>
      </c>
      <c r="D335">
        <v>1986717.58</v>
      </c>
      <c r="E335" s="27">
        <v>127600</v>
      </c>
      <c r="F335" s="28">
        <f t="shared" si="50"/>
        <v>30049.88189184953</v>
      </c>
      <c r="G335" s="29">
        <f t="shared" si="46"/>
        <v>0.0013398585000055725</v>
      </c>
      <c r="H335" s="30">
        <f t="shared" si="51"/>
        <v>15.569886990595611</v>
      </c>
      <c r="I335" s="30">
        <f t="shared" si="52"/>
        <v>10749.881891849529</v>
      </c>
      <c r="J335" s="30">
        <f t="shared" si="53"/>
        <v>10749.881891849529</v>
      </c>
      <c r="K335" s="30">
        <f t="shared" si="47"/>
        <v>0.00116807136364088</v>
      </c>
      <c r="L335" s="36">
        <f t="shared" si="48"/>
        <v>109614.01843291007</v>
      </c>
      <c r="M335" s="37">
        <f t="shared" si="49"/>
        <v>28562.307069997725</v>
      </c>
      <c r="N335" s="38">
        <f t="shared" si="45"/>
        <v>138176.3255029078</v>
      </c>
      <c r="P335" s="35"/>
    </row>
    <row r="336" spans="1:16" s="14" customFormat="1" ht="14.25">
      <c r="A336" s="24" t="s">
        <v>487</v>
      </c>
      <c r="B336" s="25" t="s">
        <v>239</v>
      </c>
      <c r="C336">
        <v>5076</v>
      </c>
      <c r="D336" s="102">
        <v>5372238.48</v>
      </c>
      <c r="E336" s="27">
        <v>338750</v>
      </c>
      <c r="F336" s="28">
        <f t="shared" si="50"/>
        <v>80500.31741543913</v>
      </c>
      <c r="G336" s="29">
        <f t="shared" si="46"/>
        <v>0.0035893330606226936</v>
      </c>
      <c r="H336" s="30">
        <f t="shared" si="51"/>
        <v>15.859006583025831</v>
      </c>
      <c r="I336" s="30">
        <f t="shared" si="52"/>
        <v>29740.31741543912</v>
      </c>
      <c r="J336" s="30">
        <f t="shared" si="53"/>
        <v>29740.31741543912</v>
      </c>
      <c r="K336" s="30">
        <f t="shared" si="47"/>
        <v>0.003231553003843071</v>
      </c>
      <c r="L336" s="36">
        <f t="shared" si="48"/>
        <v>293643.85886070295</v>
      </c>
      <c r="M336" s="37">
        <f t="shared" si="49"/>
        <v>79019.66616238088</v>
      </c>
      <c r="N336" s="38">
        <f t="shared" si="45"/>
        <v>372663.52502308384</v>
      </c>
      <c r="P336" s="35"/>
    </row>
    <row r="337" spans="1:16" s="14" customFormat="1" ht="12.75">
      <c r="A337" s="24" t="s">
        <v>489</v>
      </c>
      <c r="B337" s="25" t="s">
        <v>322</v>
      </c>
      <c r="C337">
        <v>840</v>
      </c>
      <c r="D337">
        <v>950937.43</v>
      </c>
      <c r="E337" s="27">
        <v>77050</v>
      </c>
      <c r="F337" s="28">
        <f t="shared" si="50"/>
        <v>10367.130969500326</v>
      </c>
      <c r="G337" s="29">
        <f t="shared" si="46"/>
        <v>0.0004622476920258232</v>
      </c>
      <c r="H337" s="30">
        <f t="shared" si="51"/>
        <v>12.341822582738482</v>
      </c>
      <c r="I337" s="30">
        <f t="shared" si="52"/>
        <v>1967.130969500325</v>
      </c>
      <c r="J337" s="30">
        <f t="shared" si="53"/>
        <v>1967.130969500325</v>
      </c>
      <c r="K337" s="30">
        <f t="shared" si="47"/>
        <v>0.00021374647434467024</v>
      </c>
      <c r="L337" s="36">
        <f t="shared" si="48"/>
        <v>37816.55080299747</v>
      </c>
      <c r="M337" s="37">
        <f t="shared" si="49"/>
        <v>5226.643358786128</v>
      </c>
      <c r="N337" s="38">
        <f t="shared" si="45"/>
        <v>43043.1941617836</v>
      </c>
      <c r="P337" s="35"/>
    </row>
    <row r="338" spans="1:16" s="14" customFormat="1" ht="12.75">
      <c r="A338" s="24" t="s">
        <v>494</v>
      </c>
      <c r="B338" s="25" t="s">
        <v>456</v>
      </c>
      <c r="C338">
        <v>1970</v>
      </c>
      <c r="D338">
        <v>2933147</v>
      </c>
      <c r="E338" s="27">
        <v>198100</v>
      </c>
      <c r="F338" s="28">
        <f t="shared" si="50"/>
        <v>29168.59964664311</v>
      </c>
      <c r="G338" s="29">
        <f t="shared" si="46"/>
        <v>0.00130056405248017</v>
      </c>
      <c r="H338" s="30">
        <f t="shared" si="51"/>
        <v>14.806395759717315</v>
      </c>
      <c r="I338" s="30">
        <f t="shared" si="52"/>
        <v>9468.59964664311</v>
      </c>
      <c r="J338" s="30">
        <f t="shared" si="53"/>
        <v>9468.59964664311</v>
      </c>
      <c r="K338" s="30">
        <f t="shared" si="47"/>
        <v>0.0010288485224576812</v>
      </c>
      <c r="L338" s="36">
        <f t="shared" si="48"/>
        <v>106399.33397530312</v>
      </c>
      <c r="M338" s="37">
        <f t="shared" si="49"/>
        <v>25157.955533943274</v>
      </c>
      <c r="N338" s="38">
        <f t="shared" si="45"/>
        <v>131557.2895092464</v>
      </c>
      <c r="P338" s="35"/>
    </row>
    <row r="339" spans="1:16" s="14" customFormat="1" ht="12.75">
      <c r="A339" s="24" t="s">
        <v>488</v>
      </c>
      <c r="B339" s="25" t="s">
        <v>297</v>
      </c>
      <c r="C339">
        <v>357</v>
      </c>
      <c r="D339">
        <v>343709.72</v>
      </c>
      <c r="E339" s="27">
        <v>19800</v>
      </c>
      <c r="F339" s="28">
        <f t="shared" si="50"/>
        <v>6197.190406060606</v>
      </c>
      <c r="G339" s="29">
        <f t="shared" si="46"/>
        <v>0.000276319163968675</v>
      </c>
      <c r="H339" s="30">
        <f t="shared" si="51"/>
        <v>17.359076767676765</v>
      </c>
      <c r="I339" s="30">
        <f t="shared" si="52"/>
        <v>2627.190406060605</v>
      </c>
      <c r="J339" s="30">
        <f t="shared" si="53"/>
        <v>2627.190406060605</v>
      </c>
      <c r="K339" s="30">
        <f t="shared" si="47"/>
        <v>0.00028546786941707194</v>
      </c>
      <c r="L339" s="36">
        <f t="shared" si="48"/>
        <v>22605.710925819905</v>
      </c>
      <c r="M339" s="37">
        <f t="shared" si="49"/>
        <v>6980.413353764255</v>
      </c>
      <c r="N339" s="38">
        <f t="shared" si="45"/>
        <v>29586.12427958416</v>
      </c>
      <c r="P339" s="35"/>
    </row>
    <row r="340" spans="1:16" s="14" customFormat="1" ht="12.75">
      <c r="A340" s="24" t="s">
        <v>488</v>
      </c>
      <c r="B340" s="25" t="s">
        <v>298</v>
      </c>
      <c r="C340">
        <v>961</v>
      </c>
      <c r="D340">
        <v>893659</v>
      </c>
      <c r="E340" s="27">
        <v>39800</v>
      </c>
      <c r="F340" s="28">
        <f t="shared" si="50"/>
        <v>21578.047713567837</v>
      </c>
      <c r="G340" s="29">
        <f t="shared" si="46"/>
        <v>0.0009621179459740701</v>
      </c>
      <c r="H340" s="30">
        <f t="shared" si="51"/>
        <v>22.453743718592964</v>
      </c>
      <c r="I340" s="30">
        <f t="shared" si="52"/>
        <v>11968.04771356784</v>
      </c>
      <c r="J340" s="30">
        <f t="shared" si="53"/>
        <v>11968.04771356784</v>
      </c>
      <c r="K340" s="30">
        <f t="shared" si="47"/>
        <v>0.0013004360376745597</v>
      </c>
      <c r="L340" s="36">
        <f t="shared" si="48"/>
        <v>78711.00885966442</v>
      </c>
      <c r="M340" s="37">
        <f t="shared" si="49"/>
        <v>31798.959026934546</v>
      </c>
      <c r="N340" s="38">
        <f t="shared" si="45"/>
        <v>110509.96788659897</v>
      </c>
      <c r="P340" s="35"/>
    </row>
    <row r="341" spans="1:16" s="14" customFormat="1" ht="12.75">
      <c r="A341" s="24" t="s">
        <v>493</v>
      </c>
      <c r="B341" s="25" t="s">
        <v>422</v>
      </c>
      <c r="C341">
        <v>786</v>
      </c>
      <c r="D341">
        <v>1503323</v>
      </c>
      <c r="E341" s="27">
        <v>71350</v>
      </c>
      <c r="F341" s="28">
        <f t="shared" si="50"/>
        <v>16560.783153468816</v>
      </c>
      <c r="G341" s="29">
        <f t="shared" si="46"/>
        <v>0.0007384090944112051</v>
      </c>
      <c r="H341" s="30">
        <f t="shared" si="51"/>
        <v>21.069698668535388</v>
      </c>
      <c r="I341" s="30">
        <f t="shared" si="52"/>
        <v>8700.783153468814</v>
      </c>
      <c r="J341" s="30">
        <f t="shared" si="53"/>
        <v>8700.783153468814</v>
      </c>
      <c r="K341" s="30">
        <f t="shared" si="47"/>
        <v>0.0009454183539003826</v>
      </c>
      <c r="L341" s="36">
        <f t="shared" si="48"/>
        <v>60409.355230781184</v>
      </c>
      <c r="M341" s="37">
        <f t="shared" si="49"/>
        <v>23117.876333809858</v>
      </c>
      <c r="N341" s="38">
        <f t="shared" si="45"/>
        <v>83527.23156459104</v>
      </c>
      <c r="P341" s="35"/>
    </row>
    <row r="342" spans="1:16" s="14" customFormat="1" ht="12.75">
      <c r="A342" s="24" t="s">
        <v>483</v>
      </c>
      <c r="B342" s="25" t="s">
        <v>141</v>
      </c>
      <c r="C342">
        <v>1222</v>
      </c>
      <c r="D342">
        <v>2218198.08</v>
      </c>
      <c r="E342" s="27">
        <v>206900</v>
      </c>
      <c r="F342" s="28">
        <f t="shared" si="50"/>
        <v>13101.198906524893</v>
      </c>
      <c r="G342" s="29">
        <f t="shared" si="46"/>
        <v>0.0005841538006155098</v>
      </c>
      <c r="H342" s="30">
        <f t="shared" si="51"/>
        <v>10.72111203479942</v>
      </c>
      <c r="I342" s="30">
        <f t="shared" si="52"/>
        <v>881.1989065248912</v>
      </c>
      <c r="J342" s="30">
        <f t="shared" si="53"/>
        <v>881.1989065248912</v>
      </c>
      <c r="K342" s="30">
        <f t="shared" si="47"/>
        <v>9.575018765218166E-05</v>
      </c>
      <c r="L342" s="36">
        <f t="shared" si="48"/>
        <v>47789.707247486695</v>
      </c>
      <c r="M342" s="37">
        <f t="shared" si="49"/>
        <v>2341.334910571729</v>
      </c>
      <c r="N342" s="38">
        <f t="shared" si="45"/>
        <v>50131.04215805842</v>
      </c>
      <c r="P342" s="35"/>
    </row>
    <row r="343" spans="1:16" s="14" customFormat="1" ht="12.75">
      <c r="A343" s="24" t="s">
        <v>488</v>
      </c>
      <c r="B343" s="25" t="s">
        <v>308</v>
      </c>
      <c r="C343">
        <v>618</v>
      </c>
      <c r="D343">
        <v>145248</v>
      </c>
      <c r="E343" s="27">
        <v>9600</v>
      </c>
      <c r="F343" s="28">
        <f t="shared" si="50"/>
        <v>9350.34</v>
      </c>
      <c r="G343" s="29">
        <f t="shared" si="46"/>
        <v>0.00041691120690694384</v>
      </c>
      <c r="H343" s="30">
        <f t="shared" si="51"/>
        <v>15.13</v>
      </c>
      <c r="I343" s="30">
        <f t="shared" si="52"/>
        <v>3170.3400000000006</v>
      </c>
      <c r="J343" s="30">
        <f t="shared" si="53"/>
        <v>3170.3400000000006</v>
      </c>
      <c r="K343" s="30">
        <f t="shared" si="47"/>
        <v>0.00034448595847485087</v>
      </c>
      <c r="L343" s="36">
        <f t="shared" si="48"/>
        <v>34107.56637256432</v>
      </c>
      <c r="M343" s="37">
        <f t="shared" si="49"/>
        <v>8423.555301100801</v>
      </c>
      <c r="N343" s="38">
        <f t="shared" si="45"/>
        <v>42531.12167366512</v>
      </c>
      <c r="P343" s="35"/>
    </row>
    <row r="344" spans="1:16" s="14" customFormat="1" ht="12.75">
      <c r="A344" s="39" t="s">
        <v>480</v>
      </c>
      <c r="B344" s="25" t="s">
        <v>58</v>
      </c>
      <c r="C344">
        <v>348</v>
      </c>
      <c r="D344">
        <v>379321.02</v>
      </c>
      <c r="E344" s="27">
        <v>23500</v>
      </c>
      <c r="F344" s="28">
        <f t="shared" si="50"/>
        <v>5617.17936</v>
      </c>
      <c r="G344" s="29">
        <f t="shared" si="46"/>
        <v>0.0002504577401880974</v>
      </c>
      <c r="H344" s="30">
        <f t="shared" si="51"/>
        <v>16.14132</v>
      </c>
      <c r="I344" s="30">
        <f t="shared" si="52"/>
        <v>2137.17936</v>
      </c>
      <c r="J344" s="30">
        <f t="shared" si="53"/>
        <v>2137.17936</v>
      </c>
      <c r="K344" s="30">
        <f t="shared" si="47"/>
        <v>0.00023222376157202955</v>
      </c>
      <c r="L344" s="36">
        <f t="shared" si="48"/>
        <v>20489.984091252118</v>
      </c>
      <c r="M344" s="37">
        <f t="shared" si="49"/>
        <v>5678.459889895473</v>
      </c>
      <c r="N344" s="38">
        <f t="shared" si="45"/>
        <v>26168.44398114759</v>
      </c>
      <c r="P344" s="35"/>
    </row>
    <row r="345" spans="1:16" s="14" customFormat="1" ht="12.75">
      <c r="A345" s="24" t="s">
        <v>493</v>
      </c>
      <c r="B345" s="25" t="s">
        <v>423</v>
      </c>
      <c r="C345">
        <v>915</v>
      </c>
      <c r="D345">
        <v>1639622.8</v>
      </c>
      <c r="E345" s="27">
        <v>94950</v>
      </c>
      <c r="F345" s="28">
        <f t="shared" si="50"/>
        <v>15800.472480252765</v>
      </c>
      <c r="G345" s="29">
        <f t="shared" si="46"/>
        <v>0.0007045085046578127</v>
      </c>
      <c r="H345" s="30">
        <f t="shared" si="51"/>
        <v>17.268275934702476</v>
      </c>
      <c r="I345" s="30">
        <f t="shared" si="52"/>
        <v>6650.472480252766</v>
      </c>
      <c r="J345" s="30">
        <f t="shared" si="53"/>
        <v>6650.472480252766</v>
      </c>
      <c r="K345" s="30">
        <f t="shared" si="47"/>
        <v>0.0007226336565385708</v>
      </c>
      <c r="L345" s="36">
        <f t="shared" si="48"/>
        <v>57635.94306069052</v>
      </c>
      <c r="M345" s="37">
        <f t="shared" si="49"/>
        <v>17670.22550132105</v>
      </c>
      <c r="N345" s="38">
        <f t="shared" si="45"/>
        <v>75306.16856201157</v>
      </c>
      <c r="P345" s="35"/>
    </row>
    <row r="346" spans="1:16" s="14" customFormat="1" ht="14.25">
      <c r="A346" s="24" t="s">
        <v>487</v>
      </c>
      <c r="B346" s="25" t="s">
        <v>240</v>
      </c>
      <c r="C346">
        <v>1552</v>
      </c>
      <c r="D346" s="102">
        <v>2086502.65</v>
      </c>
      <c r="E346" s="27">
        <v>136800</v>
      </c>
      <c r="F346" s="28">
        <f t="shared" si="50"/>
        <v>23671.433573099413</v>
      </c>
      <c r="G346" s="29">
        <f t="shared" si="46"/>
        <v>0.0010554574422083503</v>
      </c>
      <c r="H346" s="30">
        <f t="shared" si="51"/>
        <v>15.25221235380117</v>
      </c>
      <c r="I346" s="30">
        <f t="shared" si="52"/>
        <v>8151.433573099415</v>
      </c>
      <c r="J346" s="30">
        <f t="shared" si="53"/>
        <v>8151.433573099415</v>
      </c>
      <c r="K346" s="30">
        <f t="shared" si="47"/>
        <v>0.0008857265805475847</v>
      </c>
      <c r="L346" s="36">
        <f t="shared" si="48"/>
        <v>86347.12659948574</v>
      </c>
      <c r="M346" s="37">
        <f t="shared" si="49"/>
        <v>21658.261096996728</v>
      </c>
      <c r="N346" s="38">
        <f t="shared" si="45"/>
        <v>108005.38769648247</v>
      </c>
      <c r="P346" s="35"/>
    </row>
    <row r="347" spans="1:16" s="14" customFormat="1" ht="12.75">
      <c r="A347" s="24" t="s">
        <v>482</v>
      </c>
      <c r="B347" s="25" t="s">
        <v>111</v>
      </c>
      <c r="C347">
        <v>1015</v>
      </c>
      <c r="D347">
        <v>1749663.67</v>
      </c>
      <c r="E347" s="27">
        <v>83400</v>
      </c>
      <c r="F347" s="28">
        <f t="shared" si="50"/>
        <v>21293.8684058753</v>
      </c>
      <c r="G347" s="29">
        <f t="shared" si="46"/>
        <v>0.0009494470122809556</v>
      </c>
      <c r="H347" s="30">
        <f t="shared" si="51"/>
        <v>20.979180695443645</v>
      </c>
      <c r="I347" s="30">
        <f t="shared" si="52"/>
        <v>11143.8684058753</v>
      </c>
      <c r="J347" s="30">
        <f t="shared" si="53"/>
        <v>11143.8684058753</v>
      </c>
      <c r="K347" s="30">
        <f t="shared" si="47"/>
        <v>0.0012108815423315987</v>
      </c>
      <c r="L347" s="36">
        <f t="shared" si="48"/>
        <v>77674.39793441116</v>
      </c>
      <c r="M347" s="37">
        <f t="shared" si="49"/>
        <v>29609.12450559896</v>
      </c>
      <c r="N347" s="38">
        <f t="shared" si="45"/>
        <v>107283.52244001011</v>
      </c>
      <c r="P347" s="35"/>
    </row>
    <row r="348" spans="1:16" s="14" customFormat="1" ht="12.75">
      <c r="A348" s="24" t="s">
        <v>490</v>
      </c>
      <c r="B348" s="25" t="s">
        <v>333</v>
      </c>
      <c r="C348">
        <v>2238</v>
      </c>
      <c r="D348">
        <v>5586510.91</v>
      </c>
      <c r="E348" s="27">
        <v>633800</v>
      </c>
      <c r="F348" s="28">
        <f t="shared" si="50"/>
        <v>19726.43013029347</v>
      </c>
      <c r="G348" s="29">
        <f t="shared" si="46"/>
        <v>0.0008795583683145374</v>
      </c>
      <c r="H348" s="30">
        <f t="shared" si="51"/>
        <v>8.814311943830862</v>
      </c>
      <c r="I348" s="30">
        <f t="shared" si="52"/>
        <v>-2653.56986970653</v>
      </c>
      <c r="J348" s="30">
        <f t="shared" si="53"/>
        <v>0</v>
      </c>
      <c r="K348" s="30">
        <f t="shared" si="47"/>
        <v>0</v>
      </c>
      <c r="L348" s="36">
        <f t="shared" si="48"/>
        <v>71956.79782368738</v>
      </c>
      <c r="M348" s="37">
        <f t="shared" si="49"/>
        <v>0</v>
      </c>
      <c r="N348" s="38">
        <f t="shared" si="45"/>
        <v>71956.79782368738</v>
      </c>
      <c r="P348" s="35"/>
    </row>
    <row r="349" spans="1:16" s="14" customFormat="1" ht="12.75">
      <c r="A349" s="24" t="s">
        <v>491</v>
      </c>
      <c r="B349" s="25" t="s">
        <v>361</v>
      </c>
      <c r="C349">
        <v>4066</v>
      </c>
      <c r="D349">
        <v>4709862.72</v>
      </c>
      <c r="E349" s="27">
        <v>249750</v>
      </c>
      <c r="F349" s="28">
        <f t="shared" si="50"/>
        <v>76677.88516324325</v>
      </c>
      <c r="G349" s="29">
        <f t="shared" si="46"/>
        <v>0.003418899167996007</v>
      </c>
      <c r="H349" s="30">
        <f t="shared" si="51"/>
        <v>18.85830918918919</v>
      </c>
      <c r="I349" s="30">
        <f t="shared" si="52"/>
        <v>36017.88516324324</v>
      </c>
      <c r="J349" s="30">
        <f t="shared" si="53"/>
        <v>36017.88516324324</v>
      </c>
      <c r="K349" s="30">
        <f t="shared" si="47"/>
        <v>0.003913667206891676</v>
      </c>
      <c r="L349" s="36">
        <f t="shared" si="48"/>
        <v>279700.6373579125</v>
      </c>
      <c r="M349" s="37">
        <f t="shared" si="49"/>
        <v>95699.08826853821</v>
      </c>
      <c r="N349" s="38">
        <f t="shared" si="45"/>
        <v>375399.72562645073</v>
      </c>
      <c r="P349" s="35"/>
    </row>
    <row r="350" spans="1:16" s="14" customFormat="1" ht="12.75">
      <c r="A350" s="24" t="s">
        <v>484</v>
      </c>
      <c r="B350" s="25" t="s">
        <v>170</v>
      </c>
      <c r="C350">
        <v>2669</v>
      </c>
      <c r="D350">
        <v>2637889.2</v>
      </c>
      <c r="E350" s="27">
        <v>205850</v>
      </c>
      <c r="F350" s="28">
        <f t="shared" si="50"/>
        <v>34202.21654019917</v>
      </c>
      <c r="G350" s="29">
        <f t="shared" si="46"/>
        <v>0.0015250020188214625</v>
      </c>
      <c r="H350" s="30">
        <f t="shared" si="51"/>
        <v>12.814618411464659</v>
      </c>
      <c r="I350" s="30">
        <f t="shared" si="52"/>
        <v>7512.216540199175</v>
      </c>
      <c r="J350" s="30">
        <f t="shared" si="53"/>
        <v>7512.216540199175</v>
      </c>
      <c r="K350" s="30">
        <f t="shared" si="47"/>
        <v>0.0008162699001120196</v>
      </c>
      <c r="L350" s="36">
        <f t="shared" si="48"/>
        <v>124760.63659007696</v>
      </c>
      <c r="M350" s="37">
        <f t="shared" si="49"/>
        <v>19959.869118205577</v>
      </c>
      <c r="N350" s="38">
        <f t="shared" si="45"/>
        <v>144720.50570828252</v>
      </c>
      <c r="P350" s="35"/>
    </row>
    <row r="351" spans="1:16" s="14" customFormat="1" ht="12.75">
      <c r="A351" s="24" t="s">
        <v>493</v>
      </c>
      <c r="B351" s="40" t="s">
        <v>470</v>
      </c>
      <c r="C351">
        <v>748</v>
      </c>
      <c r="D351">
        <v>28652.4375</v>
      </c>
      <c r="E351" s="27">
        <v>1893.75</v>
      </c>
      <c r="F351" s="28">
        <f t="shared" si="50"/>
        <v>11317.24</v>
      </c>
      <c r="G351" s="29">
        <f t="shared" si="46"/>
        <v>0.000504610975350152</v>
      </c>
      <c r="H351" s="30">
        <f t="shared" si="51"/>
        <v>15.13</v>
      </c>
      <c r="I351" s="30">
        <f t="shared" si="52"/>
        <v>3837.2400000000007</v>
      </c>
      <c r="J351" s="30">
        <f t="shared" si="53"/>
        <v>3837.2400000000007</v>
      </c>
      <c r="K351" s="30">
        <f t="shared" si="47"/>
        <v>0.0004169506422964214</v>
      </c>
      <c r="L351" s="36">
        <f t="shared" si="48"/>
        <v>41282.297162909555</v>
      </c>
      <c r="M351" s="37">
        <f t="shared" si="49"/>
        <v>10195.500590976373</v>
      </c>
      <c r="N351" s="38">
        <f t="shared" si="45"/>
        <v>51477.79775388593</v>
      </c>
      <c r="P351" s="35"/>
    </row>
    <row r="352" spans="1:16" s="14" customFormat="1" ht="12.75">
      <c r="A352" s="24" t="s">
        <v>491</v>
      </c>
      <c r="B352" s="25" t="s">
        <v>362</v>
      </c>
      <c r="C352">
        <v>83</v>
      </c>
      <c r="D352">
        <v>994990.2</v>
      </c>
      <c r="E352" s="27">
        <v>124250</v>
      </c>
      <c r="F352" s="28">
        <f t="shared" si="50"/>
        <v>664.6614615694165</v>
      </c>
      <c r="G352" s="29">
        <f t="shared" si="46"/>
        <v>2.9635800636922154E-05</v>
      </c>
      <c r="H352" s="30">
        <f t="shared" si="51"/>
        <v>8.007969416498993</v>
      </c>
      <c r="I352" s="30">
        <f t="shared" si="52"/>
        <v>-165.3385384305836</v>
      </c>
      <c r="J352" s="30">
        <f t="shared" si="53"/>
        <v>0</v>
      </c>
      <c r="K352" s="30">
        <f t="shared" si="47"/>
        <v>0</v>
      </c>
      <c r="L352" s="36">
        <f t="shared" si="48"/>
        <v>2424.5091532248534</v>
      </c>
      <c r="M352" s="37">
        <f t="shared" si="49"/>
        <v>0</v>
      </c>
      <c r="N352" s="38">
        <f t="shared" si="45"/>
        <v>2424.5091532248534</v>
      </c>
      <c r="P352" s="35"/>
    </row>
    <row r="353" spans="1:16" s="14" customFormat="1" ht="12.75">
      <c r="A353" s="24" t="s">
        <v>488</v>
      </c>
      <c r="B353" s="25" t="s">
        <v>299</v>
      </c>
      <c r="C353">
        <v>1415</v>
      </c>
      <c r="D353">
        <v>1224244</v>
      </c>
      <c r="E353" s="27">
        <v>81700</v>
      </c>
      <c r="F353" s="28">
        <f t="shared" si="50"/>
        <v>21203.24675642595</v>
      </c>
      <c r="G353" s="29">
        <f t="shared" si="46"/>
        <v>0.0009454063911651646</v>
      </c>
      <c r="H353" s="30">
        <f t="shared" si="51"/>
        <v>14.984626682986535</v>
      </c>
      <c r="I353" s="30">
        <f t="shared" si="52"/>
        <v>7053.246756425948</v>
      </c>
      <c r="J353" s="30">
        <f t="shared" si="53"/>
        <v>7053.246756425948</v>
      </c>
      <c r="K353" s="30">
        <f t="shared" si="47"/>
        <v>0.0007663987046332649</v>
      </c>
      <c r="L353" s="36">
        <f t="shared" si="48"/>
        <v>77343.8341342301</v>
      </c>
      <c r="M353" s="37">
        <f t="shared" si="49"/>
        <v>18740.391915398286</v>
      </c>
      <c r="N353" s="38">
        <f t="shared" si="45"/>
        <v>96084.22604962839</v>
      </c>
      <c r="P353" s="35"/>
    </row>
    <row r="354" spans="1:16" s="14" customFormat="1" ht="12.75">
      <c r="A354" s="39" t="s">
        <v>479</v>
      </c>
      <c r="B354" s="25" t="s">
        <v>10</v>
      </c>
      <c r="C354">
        <v>5458</v>
      </c>
      <c r="D354">
        <v>10698484.8</v>
      </c>
      <c r="E354" s="27">
        <v>701700</v>
      </c>
      <c r="F354" s="28">
        <f t="shared" si="50"/>
        <v>83215.51950748183</v>
      </c>
      <c r="G354" s="29">
        <f t="shared" si="46"/>
        <v>0.0037103979824533203</v>
      </c>
      <c r="H354" s="30">
        <f t="shared" si="51"/>
        <v>15.246522445489527</v>
      </c>
      <c r="I354" s="30">
        <f t="shared" si="52"/>
        <v>28635.519507481837</v>
      </c>
      <c r="J354" s="30">
        <f t="shared" si="53"/>
        <v>28635.519507481837</v>
      </c>
      <c r="K354" s="30">
        <f t="shared" si="47"/>
        <v>0.003111506773393443</v>
      </c>
      <c r="L354" s="36">
        <f t="shared" si="48"/>
        <v>303548.19769429317</v>
      </c>
      <c r="M354" s="37">
        <f t="shared" si="49"/>
        <v>76084.23139064705</v>
      </c>
      <c r="N354" s="38">
        <f t="shared" si="45"/>
        <v>379632.42908494023</v>
      </c>
      <c r="P354" s="35"/>
    </row>
    <row r="355" spans="1:16" s="14" customFormat="1" ht="12.75">
      <c r="A355" s="39" t="s">
        <v>480</v>
      </c>
      <c r="B355" s="25" t="s">
        <v>59</v>
      </c>
      <c r="C355">
        <v>369</v>
      </c>
      <c r="D355">
        <v>921716.13</v>
      </c>
      <c r="E355" s="27">
        <v>62800</v>
      </c>
      <c r="F355" s="28">
        <f t="shared" si="50"/>
        <v>5415.816114171975</v>
      </c>
      <c r="G355" s="29">
        <f t="shared" si="46"/>
        <v>0.00024147939353494233</v>
      </c>
      <c r="H355" s="30">
        <f t="shared" si="51"/>
        <v>14.677008439490447</v>
      </c>
      <c r="I355" s="30">
        <f t="shared" si="52"/>
        <v>1725.8161141719747</v>
      </c>
      <c r="J355" s="30">
        <f t="shared" si="53"/>
        <v>1725.8161141719747</v>
      </c>
      <c r="K355" s="30">
        <f t="shared" si="47"/>
        <v>0.00018752544466583244</v>
      </c>
      <c r="L355" s="36">
        <f t="shared" si="48"/>
        <v>19755.46424790157</v>
      </c>
      <c r="M355" s="37">
        <f t="shared" si="49"/>
        <v>4585.472686607279</v>
      </c>
      <c r="N355" s="38">
        <f t="shared" si="45"/>
        <v>24340.93693450885</v>
      </c>
      <c r="P355" s="35"/>
    </row>
    <row r="356" spans="1:16" s="14" customFormat="1" ht="14.25">
      <c r="A356" s="24" t="s">
        <v>487</v>
      </c>
      <c r="B356" s="25" t="s">
        <v>241</v>
      </c>
      <c r="C356">
        <v>1539</v>
      </c>
      <c r="D356" s="102">
        <v>1860243.43</v>
      </c>
      <c r="E356" s="27">
        <v>125300</v>
      </c>
      <c r="F356" s="28">
        <f t="shared" si="50"/>
        <v>22848.480756344772</v>
      </c>
      <c r="G356" s="29">
        <f t="shared" si="46"/>
        <v>0.001018763776303084</v>
      </c>
      <c r="H356" s="30">
        <f t="shared" si="51"/>
        <v>14.846316280925778</v>
      </c>
      <c r="I356" s="30">
        <f t="shared" si="52"/>
        <v>7458.480756344773</v>
      </c>
      <c r="J356" s="30">
        <f t="shared" si="53"/>
        <v>7458.480756344773</v>
      </c>
      <c r="K356" s="30">
        <f t="shared" si="47"/>
        <v>0.0008104310238383452</v>
      </c>
      <c r="L356" s="36">
        <f t="shared" si="48"/>
        <v>83345.21246385561</v>
      </c>
      <c r="M356" s="37">
        <f t="shared" si="49"/>
        <v>19817.093785924004</v>
      </c>
      <c r="N356" s="38">
        <f t="shared" si="45"/>
        <v>103162.30624977962</v>
      </c>
      <c r="P356" s="35"/>
    </row>
    <row r="357" spans="1:16" s="14" customFormat="1" ht="12.75">
      <c r="A357" s="24" t="s">
        <v>481</v>
      </c>
      <c r="B357" s="25" t="s">
        <v>89</v>
      </c>
      <c r="C357">
        <v>67434</v>
      </c>
      <c r="D357">
        <v>168029658.06</v>
      </c>
      <c r="E357" s="27">
        <v>9687850</v>
      </c>
      <c r="F357" s="28">
        <f t="shared" si="50"/>
        <v>1169600.268544418</v>
      </c>
      <c r="G357" s="29">
        <f t="shared" si="46"/>
        <v>0.05214991749578506</v>
      </c>
      <c r="H357" s="30">
        <f t="shared" si="51"/>
        <v>17.344370325717264</v>
      </c>
      <c r="I357" s="30">
        <f t="shared" si="52"/>
        <v>495260.268544418</v>
      </c>
      <c r="J357" s="30">
        <f t="shared" si="53"/>
        <v>495260.268544418</v>
      </c>
      <c r="K357" s="30">
        <f t="shared" si="47"/>
        <v>0.05381448308510627</v>
      </c>
      <c r="L357" s="36">
        <f t="shared" si="48"/>
        <v>4266392.322498196</v>
      </c>
      <c r="M357" s="37">
        <f t="shared" si="49"/>
        <v>1315900.584959953</v>
      </c>
      <c r="N357" s="38">
        <f t="shared" si="45"/>
        <v>5582292.907458149</v>
      </c>
      <c r="P357" s="35"/>
    </row>
    <row r="358" spans="1:16" s="14" customFormat="1" ht="12.75">
      <c r="A358" s="24" t="s">
        <v>481</v>
      </c>
      <c r="B358" s="25" t="s">
        <v>90</v>
      </c>
      <c r="C358">
        <v>1527</v>
      </c>
      <c r="D358">
        <v>4151958</v>
      </c>
      <c r="E358" s="27">
        <v>259450</v>
      </c>
      <c r="F358" s="28">
        <f t="shared" si="50"/>
        <v>24436.461229523993</v>
      </c>
      <c r="G358" s="29">
        <f t="shared" si="46"/>
        <v>0.0010895683519246988</v>
      </c>
      <c r="H358" s="30">
        <f t="shared" si="51"/>
        <v>16.00292156484872</v>
      </c>
      <c r="I358" s="30">
        <f t="shared" si="52"/>
        <v>9166.461229523995</v>
      </c>
      <c r="J358" s="30">
        <f t="shared" si="53"/>
        <v>9166.461229523995</v>
      </c>
      <c r="K358" s="30">
        <f t="shared" si="47"/>
        <v>0.0009960184656772246</v>
      </c>
      <c r="L358" s="36">
        <f t="shared" si="48"/>
        <v>89137.7450762843</v>
      </c>
      <c r="M358" s="37">
        <f t="shared" si="49"/>
        <v>24355.177388637116</v>
      </c>
      <c r="N358" s="38">
        <f t="shared" si="45"/>
        <v>113492.9224649214</v>
      </c>
      <c r="P358" s="35"/>
    </row>
    <row r="359" spans="1:16" s="14" customFormat="1" ht="12.75">
      <c r="A359" s="39" t="s">
        <v>480</v>
      </c>
      <c r="B359" s="25" t="s">
        <v>60</v>
      </c>
      <c r="C359">
        <v>9082</v>
      </c>
      <c r="D359">
        <v>13492382.72</v>
      </c>
      <c r="E359" s="27">
        <v>549150</v>
      </c>
      <c r="F359" s="28">
        <f t="shared" si="50"/>
        <v>223140.89021768188</v>
      </c>
      <c r="G359" s="29">
        <f t="shared" si="46"/>
        <v>0.009949364178301924</v>
      </c>
      <c r="H359" s="30">
        <f t="shared" si="51"/>
        <v>24.56957610853137</v>
      </c>
      <c r="I359" s="30">
        <f t="shared" si="52"/>
        <v>132320.89021768188</v>
      </c>
      <c r="J359" s="30">
        <f t="shared" si="53"/>
        <v>132320.89021768188</v>
      </c>
      <c r="K359" s="30">
        <f t="shared" si="47"/>
        <v>0.014377854959683708</v>
      </c>
      <c r="L359" s="36">
        <f t="shared" si="48"/>
        <v>813958.928074559</v>
      </c>
      <c r="M359" s="37">
        <f t="shared" si="49"/>
        <v>351575.0160044446</v>
      </c>
      <c r="N359" s="38">
        <f t="shared" si="45"/>
        <v>1165533.9440790035</v>
      </c>
      <c r="P359" s="35"/>
    </row>
    <row r="360" spans="1:16" s="14" customFormat="1" ht="12.75">
      <c r="A360" s="24" t="s">
        <v>493</v>
      </c>
      <c r="B360" s="25" t="s">
        <v>424</v>
      </c>
      <c r="C360">
        <v>827</v>
      </c>
      <c r="D360">
        <v>1046478.45</v>
      </c>
      <c r="E360" s="27">
        <v>60600</v>
      </c>
      <c r="F360" s="28">
        <f t="shared" si="50"/>
        <v>14281.149804455445</v>
      </c>
      <c r="G360" s="29">
        <f t="shared" si="46"/>
        <v>0.0006367652300338153</v>
      </c>
      <c r="H360" s="30">
        <f t="shared" si="51"/>
        <v>17.268621287128713</v>
      </c>
      <c r="I360" s="30">
        <f t="shared" si="52"/>
        <v>6011.1498044554455</v>
      </c>
      <c r="J360" s="30">
        <f t="shared" si="53"/>
        <v>6011.1498044554455</v>
      </c>
      <c r="K360" s="30">
        <f t="shared" si="47"/>
        <v>0.0006531654970519711</v>
      </c>
      <c r="L360" s="36">
        <f t="shared" si="48"/>
        <v>52093.85592737782</v>
      </c>
      <c r="M360" s="37">
        <f t="shared" si="49"/>
        <v>15971.552830621227</v>
      </c>
      <c r="N360" s="38">
        <f t="shared" si="45"/>
        <v>68065.40875799904</v>
      </c>
      <c r="P360" s="35"/>
    </row>
    <row r="361" spans="1:16" s="14" customFormat="1" ht="12.75">
      <c r="A361" s="24" t="s">
        <v>492</v>
      </c>
      <c r="B361" s="25" t="s">
        <v>385</v>
      </c>
      <c r="C361">
        <v>738</v>
      </c>
      <c r="D361">
        <v>776218.56</v>
      </c>
      <c r="E361" s="27">
        <v>54300</v>
      </c>
      <c r="F361" s="28">
        <f t="shared" si="50"/>
        <v>10549.710815469614</v>
      </c>
      <c r="G361" s="29">
        <f t="shared" si="46"/>
        <v>0.0004703885279676114</v>
      </c>
      <c r="H361" s="30">
        <f t="shared" si="51"/>
        <v>14.295001104972377</v>
      </c>
      <c r="I361" s="30">
        <f t="shared" si="52"/>
        <v>3169.710815469614</v>
      </c>
      <c r="J361" s="30">
        <f t="shared" si="53"/>
        <v>3169.710815469614</v>
      </c>
      <c r="K361" s="30">
        <f t="shared" si="47"/>
        <v>0.00034441759191605655</v>
      </c>
      <c r="L361" s="36">
        <f t="shared" si="48"/>
        <v>38482.553773444546</v>
      </c>
      <c r="M361" s="37">
        <f t="shared" si="49"/>
        <v>8421.883565360687</v>
      </c>
      <c r="N361" s="38">
        <f t="shared" si="45"/>
        <v>46904.43733880523</v>
      </c>
      <c r="P361" s="35"/>
    </row>
    <row r="362" spans="1:16" s="14" customFormat="1" ht="12.75">
      <c r="A362" s="24" t="s">
        <v>484</v>
      </c>
      <c r="B362" s="25" t="s">
        <v>171</v>
      </c>
      <c r="C362">
        <v>1720</v>
      </c>
      <c r="D362">
        <v>1612945.84</v>
      </c>
      <c r="E362" s="27">
        <v>88500</v>
      </c>
      <c r="F362" s="28">
        <f t="shared" si="50"/>
        <v>31347.64796384181</v>
      </c>
      <c r="G362" s="29">
        <f t="shared" si="46"/>
        <v>0.0013977230503168109</v>
      </c>
      <c r="H362" s="30">
        <f t="shared" si="51"/>
        <v>18.225376723163844</v>
      </c>
      <c r="I362" s="30">
        <f t="shared" si="52"/>
        <v>14147.647963841811</v>
      </c>
      <c r="J362" s="30">
        <f t="shared" si="53"/>
        <v>14147.647963841811</v>
      </c>
      <c r="K362" s="30">
        <f t="shared" si="47"/>
        <v>0.0015372692105543309</v>
      </c>
      <c r="L362" s="36">
        <f t="shared" si="48"/>
        <v>114347.92569580518</v>
      </c>
      <c r="M362" s="37">
        <f t="shared" si="49"/>
        <v>37590.13071277138</v>
      </c>
      <c r="N362" s="38">
        <f t="shared" si="45"/>
        <v>151938.05640857655</v>
      </c>
      <c r="P362" s="35"/>
    </row>
    <row r="363" spans="1:16" s="14" customFormat="1" ht="12.75">
      <c r="A363" s="24" t="s">
        <v>482</v>
      </c>
      <c r="B363" s="25" t="s">
        <v>472</v>
      </c>
      <c r="C363">
        <v>1130</v>
      </c>
      <c r="D363">
        <v>6383952.45</v>
      </c>
      <c r="E363" s="27">
        <v>521050</v>
      </c>
      <c r="F363" s="28">
        <f t="shared" si="50"/>
        <v>13844.863772190769</v>
      </c>
      <c r="G363" s="29">
        <f t="shared" si="46"/>
        <v>0.0006173121902226311</v>
      </c>
      <c r="H363" s="30">
        <f t="shared" si="51"/>
        <v>12.252091833797142</v>
      </c>
      <c r="I363" s="30">
        <f t="shared" si="52"/>
        <v>2544.86377219077</v>
      </c>
      <c r="J363" s="30">
        <f t="shared" si="53"/>
        <v>2544.86377219077</v>
      </c>
      <c r="K363" s="30">
        <f t="shared" si="47"/>
        <v>0.000276522340112121</v>
      </c>
      <c r="L363" s="36">
        <f t="shared" si="48"/>
        <v>50502.39991584347</v>
      </c>
      <c r="M363" s="37">
        <f t="shared" si="49"/>
        <v>6761.672476395886</v>
      </c>
      <c r="N363" s="38">
        <f t="shared" si="45"/>
        <v>57264.07239223935</v>
      </c>
      <c r="P363" s="35"/>
    </row>
    <row r="364" spans="1:16" s="14" customFormat="1" ht="12.75">
      <c r="A364" s="24" t="s">
        <v>482</v>
      </c>
      <c r="B364" s="25" t="s">
        <v>473</v>
      </c>
      <c r="C364">
        <v>182</v>
      </c>
      <c r="D364">
        <v>1169049.62</v>
      </c>
      <c r="E364" s="27">
        <v>201250</v>
      </c>
      <c r="F364" s="28">
        <f t="shared" si="50"/>
        <v>1057.2274824347828</v>
      </c>
      <c r="G364" s="29">
        <f t="shared" si="46"/>
        <v>4.713946077651455E-05</v>
      </c>
      <c r="H364" s="30">
        <f t="shared" si="51"/>
        <v>5.808942211180125</v>
      </c>
      <c r="I364" s="30">
        <f t="shared" si="52"/>
        <v>-762.7725175652173</v>
      </c>
      <c r="J364" s="30">
        <f t="shared" si="53"/>
        <v>0</v>
      </c>
      <c r="K364" s="30">
        <f t="shared" si="47"/>
        <v>0</v>
      </c>
      <c r="L364" s="36">
        <f t="shared" si="48"/>
        <v>3856.4861307763595</v>
      </c>
      <c r="M364" s="37">
        <f t="shared" si="49"/>
        <v>0</v>
      </c>
      <c r="N364" s="38">
        <f t="shared" si="45"/>
        <v>3856.4861307763595</v>
      </c>
      <c r="P364" s="35"/>
    </row>
    <row r="365" spans="1:16" s="14" customFormat="1" ht="12.75">
      <c r="A365" s="24" t="s">
        <v>481</v>
      </c>
      <c r="B365" s="25" t="s">
        <v>91</v>
      </c>
      <c r="C365">
        <v>4606</v>
      </c>
      <c r="D365">
        <v>12535696</v>
      </c>
      <c r="E365" s="27">
        <v>1150200</v>
      </c>
      <c r="F365" s="28">
        <f t="shared" si="50"/>
        <v>50199.45729090593</v>
      </c>
      <c r="G365" s="29">
        <f t="shared" si="46"/>
        <v>0.0022382839902319244</v>
      </c>
      <c r="H365" s="30">
        <f t="shared" si="51"/>
        <v>10.898709789601808</v>
      </c>
      <c r="I365" s="30">
        <f t="shared" si="52"/>
        <v>4139.457290905928</v>
      </c>
      <c r="J365" s="30">
        <f t="shared" si="53"/>
        <v>4139.457290905928</v>
      </c>
      <c r="K365" s="30">
        <f t="shared" si="47"/>
        <v>0.00044978926942329143</v>
      </c>
      <c r="L365" s="36">
        <f t="shared" si="48"/>
        <v>183114.3382397091</v>
      </c>
      <c r="M365" s="37">
        <f t="shared" si="49"/>
        <v>10998.48830298674</v>
      </c>
      <c r="N365" s="38">
        <f t="shared" si="45"/>
        <v>194112.82654269584</v>
      </c>
      <c r="P365" s="35"/>
    </row>
    <row r="366" spans="1:16" s="14" customFormat="1" ht="12.75">
      <c r="A366" s="24" t="s">
        <v>484</v>
      </c>
      <c r="B366" s="25" t="s">
        <v>172</v>
      </c>
      <c r="C366">
        <v>2636</v>
      </c>
      <c r="D366">
        <v>4544652</v>
      </c>
      <c r="E366" s="27">
        <v>274950</v>
      </c>
      <c r="F366" s="28">
        <f t="shared" si="50"/>
        <v>43570.47707583197</v>
      </c>
      <c r="G366" s="29">
        <f t="shared" si="46"/>
        <v>0.001942712263211438</v>
      </c>
      <c r="H366" s="30">
        <f t="shared" si="51"/>
        <v>16.529012547735952</v>
      </c>
      <c r="I366" s="30">
        <f t="shared" si="52"/>
        <v>17210.477075831972</v>
      </c>
      <c r="J366" s="30">
        <f t="shared" si="53"/>
        <v>17210.477075831972</v>
      </c>
      <c r="K366" s="30">
        <f t="shared" si="47"/>
        <v>0.0018700731439774358</v>
      </c>
      <c r="L366" s="36">
        <f t="shared" si="48"/>
        <v>158933.57233514835</v>
      </c>
      <c r="M366" s="37">
        <f t="shared" si="49"/>
        <v>45728.03087574146</v>
      </c>
      <c r="N366" s="38">
        <f t="shared" si="45"/>
        <v>204661.6032108898</v>
      </c>
      <c r="P366" s="35"/>
    </row>
    <row r="367" spans="1:16" s="14" customFormat="1" ht="12.75">
      <c r="A367" s="39" t="s">
        <v>480</v>
      </c>
      <c r="B367" s="25" t="s">
        <v>61</v>
      </c>
      <c r="C367">
        <v>146</v>
      </c>
      <c r="D367">
        <v>205178.41</v>
      </c>
      <c r="E367" s="27">
        <v>16250</v>
      </c>
      <c r="F367" s="28">
        <f t="shared" si="50"/>
        <v>1843.449099076923</v>
      </c>
      <c r="G367" s="29">
        <f t="shared" si="46"/>
        <v>8.219536281757436E-05</v>
      </c>
      <c r="H367" s="30">
        <f t="shared" si="51"/>
        <v>12.626363692307693</v>
      </c>
      <c r="I367" s="30">
        <f t="shared" si="52"/>
        <v>383.44909907692323</v>
      </c>
      <c r="J367" s="30">
        <f t="shared" si="53"/>
        <v>383.44909907692323</v>
      </c>
      <c r="K367" s="30">
        <f t="shared" si="47"/>
        <v>4.166519377159293E-05</v>
      </c>
      <c r="L367" s="36">
        <f t="shared" si="48"/>
        <v>6724.414566872439</v>
      </c>
      <c r="M367" s="37">
        <f t="shared" si="49"/>
        <v>1018.8196506468526</v>
      </c>
      <c r="N367" s="38">
        <f t="shared" si="45"/>
        <v>7743.234217519292</v>
      </c>
      <c r="P367" s="35"/>
    </row>
    <row r="368" spans="1:16" s="14" customFormat="1" ht="12.75">
      <c r="A368" s="24" t="s">
        <v>490</v>
      </c>
      <c r="B368" s="25" t="s">
        <v>334</v>
      </c>
      <c r="C368">
        <v>3423</v>
      </c>
      <c r="D368">
        <v>5293995.17</v>
      </c>
      <c r="E368" s="27">
        <v>278000</v>
      </c>
      <c r="F368" s="28">
        <f t="shared" si="50"/>
        <v>65184.69592413669</v>
      </c>
      <c r="G368" s="29">
        <f t="shared" si="46"/>
        <v>0.002906443000959748</v>
      </c>
      <c r="H368" s="30">
        <f t="shared" si="51"/>
        <v>19.04314809352518</v>
      </c>
      <c r="I368" s="30">
        <f t="shared" si="52"/>
        <v>30954.69592413669</v>
      </c>
      <c r="J368" s="30">
        <f t="shared" si="53"/>
        <v>30954.69592413669</v>
      </c>
      <c r="K368" s="30">
        <f t="shared" si="47"/>
        <v>0.003363506152249848</v>
      </c>
      <c r="L368" s="36">
        <f t="shared" si="48"/>
        <v>237776.5239240407</v>
      </c>
      <c r="M368" s="37">
        <f t="shared" si="49"/>
        <v>82246.25527411094</v>
      </c>
      <c r="N368" s="38">
        <f t="shared" si="45"/>
        <v>320022.77919815166</v>
      </c>
      <c r="P368" s="35"/>
    </row>
    <row r="369" spans="1:16" s="14" customFormat="1" ht="12.75">
      <c r="A369" s="24" t="s">
        <v>491</v>
      </c>
      <c r="B369" s="25" t="s">
        <v>363</v>
      </c>
      <c r="C369">
        <v>463</v>
      </c>
      <c r="D369">
        <v>598664.57</v>
      </c>
      <c r="E369" s="27">
        <v>34800</v>
      </c>
      <c r="F369" s="28">
        <f t="shared" si="50"/>
        <v>7964.991261781608</v>
      </c>
      <c r="G369" s="29">
        <f t="shared" si="46"/>
        <v>0.00035514153709411973</v>
      </c>
      <c r="H369" s="30">
        <f t="shared" si="51"/>
        <v>17.20300488505747</v>
      </c>
      <c r="I369" s="30">
        <f t="shared" si="52"/>
        <v>3334.991261781609</v>
      </c>
      <c r="J369" s="30">
        <f t="shared" si="53"/>
        <v>3334.991261781609</v>
      </c>
      <c r="K369" s="30">
        <f t="shared" si="47"/>
        <v>0.0003623767991193656</v>
      </c>
      <c r="L369" s="36">
        <f t="shared" si="48"/>
        <v>29054.180716221115</v>
      </c>
      <c r="M369" s="37">
        <f t="shared" si="49"/>
        <v>8861.03172603106</v>
      </c>
      <c r="N369" s="38">
        <f t="shared" si="45"/>
        <v>37915.212442252174</v>
      </c>
      <c r="P369" s="35"/>
    </row>
    <row r="370" spans="1:16" s="14" customFormat="1" ht="12.75">
      <c r="A370" s="24" t="s">
        <v>493</v>
      </c>
      <c r="B370" s="25" t="s">
        <v>425</v>
      </c>
      <c r="C370">
        <v>533</v>
      </c>
      <c r="D370">
        <v>639474.11</v>
      </c>
      <c r="E370" s="27">
        <v>49850</v>
      </c>
      <c r="F370" s="28">
        <f t="shared" si="50"/>
        <v>6837.305930391173</v>
      </c>
      <c r="G370" s="29">
        <f t="shared" si="46"/>
        <v>0.00030486051495789334</v>
      </c>
      <c r="H370" s="30">
        <f t="shared" si="51"/>
        <v>12.827966098294885</v>
      </c>
      <c r="I370" s="30">
        <f t="shared" si="52"/>
        <v>1507.3059303911737</v>
      </c>
      <c r="J370" s="30">
        <f t="shared" si="53"/>
        <v>1507.3059303911737</v>
      </c>
      <c r="K370" s="30">
        <f t="shared" si="47"/>
        <v>0.00016378234768057374</v>
      </c>
      <c r="L370" s="36">
        <f t="shared" si="48"/>
        <v>24940.68299445202</v>
      </c>
      <c r="M370" s="37">
        <f t="shared" si="49"/>
        <v>4004.8937528237484</v>
      </c>
      <c r="N370" s="38">
        <f t="shared" si="45"/>
        <v>28945.57674727577</v>
      </c>
      <c r="P370" s="35"/>
    </row>
    <row r="371" spans="1:16" s="14" customFormat="1" ht="12.75">
      <c r="A371" s="24" t="s">
        <v>485</v>
      </c>
      <c r="B371" s="25" t="s">
        <v>192</v>
      </c>
      <c r="C371">
        <v>7205</v>
      </c>
      <c r="D371">
        <v>17337721.18</v>
      </c>
      <c r="E371" s="27">
        <v>789050</v>
      </c>
      <c r="F371" s="28">
        <f t="shared" si="50"/>
        <v>158314.78499702172</v>
      </c>
      <c r="G371" s="29">
        <f t="shared" si="46"/>
        <v>0.007058909952399768</v>
      </c>
      <c r="H371" s="30">
        <f t="shared" si="51"/>
        <v>21.9729056206831</v>
      </c>
      <c r="I371" s="30">
        <f t="shared" si="52"/>
        <v>86264.78499702174</v>
      </c>
      <c r="J371" s="30">
        <f t="shared" si="53"/>
        <v>86264.78499702174</v>
      </c>
      <c r="K371" s="30">
        <f t="shared" si="47"/>
        <v>0.009373444848920293</v>
      </c>
      <c r="L371" s="36">
        <f t="shared" si="48"/>
        <v>577490.44815955</v>
      </c>
      <c r="M371" s="37">
        <f t="shared" si="49"/>
        <v>229204.49761223816</v>
      </c>
      <c r="N371" s="38">
        <f t="shared" si="45"/>
        <v>806694.9457717881</v>
      </c>
      <c r="P371" s="35"/>
    </row>
    <row r="372" spans="1:16" s="14" customFormat="1" ht="12.75">
      <c r="A372" s="24" t="s">
        <v>485</v>
      </c>
      <c r="B372" s="25" t="s">
        <v>193</v>
      </c>
      <c r="C372">
        <v>3373</v>
      </c>
      <c r="D372">
        <v>13813435</v>
      </c>
      <c r="E372" s="27">
        <v>989550</v>
      </c>
      <c r="F372" s="28">
        <f t="shared" si="50"/>
        <v>47084.75191248547</v>
      </c>
      <c r="G372" s="29">
        <f t="shared" si="46"/>
        <v>0.002099406090767646</v>
      </c>
      <c r="H372" s="30">
        <f t="shared" si="51"/>
        <v>13.959309787277045</v>
      </c>
      <c r="I372" s="30">
        <f t="shared" si="52"/>
        <v>13354.751912485472</v>
      </c>
      <c r="J372" s="30">
        <f t="shared" si="53"/>
        <v>13354.751912485472</v>
      </c>
      <c r="K372" s="30">
        <f t="shared" si="47"/>
        <v>0.0014511139224078187</v>
      </c>
      <c r="L372" s="36">
        <f t="shared" si="48"/>
        <v>171752.71711946547</v>
      </c>
      <c r="M372" s="37">
        <f t="shared" si="49"/>
        <v>35483.41542777842</v>
      </c>
      <c r="N372" s="38">
        <f t="shared" si="45"/>
        <v>207236.13254724388</v>
      </c>
      <c r="P372" s="35"/>
    </row>
    <row r="373" spans="1:16" s="14" customFormat="1" ht="12.75">
      <c r="A373" s="24" t="s">
        <v>484</v>
      </c>
      <c r="B373" s="25" t="s">
        <v>173</v>
      </c>
      <c r="C373">
        <v>1026</v>
      </c>
      <c r="D373">
        <v>2641411.15</v>
      </c>
      <c r="E373" s="27">
        <v>328500</v>
      </c>
      <c r="F373" s="28">
        <f t="shared" si="50"/>
        <v>8249.886879452055</v>
      </c>
      <c r="G373" s="29">
        <f t="shared" si="46"/>
        <v>0.0003678444094822345</v>
      </c>
      <c r="H373" s="30">
        <f t="shared" si="51"/>
        <v>8.040825418569254</v>
      </c>
      <c r="I373" s="30">
        <f t="shared" si="52"/>
        <v>-2010.1131205479455</v>
      </c>
      <c r="J373" s="30">
        <f t="shared" si="53"/>
        <v>0</v>
      </c>
      <c r="K373" s="30">
        <f t="shared" si="47"/>
        <v>0</v>
      </c>
      <c r="L373" s="36">
        <f t="shared" si="48"/>
        <v>30093.404550749856</v>
      </c>
      <c r="M373" s="37">
        <f t="shared" si="49"/>
        <v>0</v>
      </c>
      <c r="N373" s="38">
        <f t="shared" si="45"/>
        <v>30093.404550749856</v>
      </c>
      <c r="P373" s="35"/>
    </row>
    <row r="374" spans="1:16" s="14" customFormat="1" ht="12.75">
      <c r="A374" s="24" t="s">
        <v>493</v>
      </c>
      <c r="B374" s="25" t="s">
        <v>426</v>
      </c>
      <c r="C374">
        <v>293</v>
      </c>
      <c r="D374">
        <v>640200.92</v>
      </c>
      <c r="E374" s="27">
        <v>75000</v>
      </c>
      <c r="F374" s="28">
        <f t="shared" si="50"/>
        <v>2501.0515941333333</v>
      </c>
      <c r="G374" s="29">
        <f t="shared" si="46"/>
        <v>0.00011151641957903817</v>
      </c>
      <c r="H374" s="30">
        <f t="shared" si="51"/>
        <v>8.536012266666667</v>
      </c>
      <c r="I374" s="30">
        <f t="shared" si="52"/>
        <v>-428.9484058666666</v>
      </c>
      <c r="J374" s="30">
        <f t="shared" si="53"/>
        <v>0</v>
      </c>
      <c r="K374" s="30">
        <f t="shared" si="47"/>
        <v>0</v>
      </c>
      <c r="L374" s="36">
        <f t="shared" si="48"/>
        <v>9123.174477945235</v>
      </c>
      <c r="M374" s="37">
        <f t="shared" si="49"/>
        <v>0</v>
      </c>
      <c r="N374" s="38">
        <f t="shared" si="45"/>
        <v>9123.174477945235</v>
      </c>
      <c r="P374" s="35"/>
    </row>
    <row r="375" spans="1:16" s="14" customFormat="1" ht="14.25">
      <c r="A375" s="24" t="s">
        <v>487</v>
      </c>
      <c r="B375" s="25" t="s">
        <v>242</v>
      </c>
      <c r="C375">
        <v>353</v>
      </c>
      <c r="D375" s="102">
        <v>1431231.5</v>
      </c>
      <c r="E375" s="27">
        <v>165850</v>
      </c>
      <c r="F375" s="28">
        <f t="shared" si="50"/>
        <v>3046.275064817606</v>
      </c>
      <c r="G375" s="29">
        <f t="shared" si="46"/>
        <v>0.00013582674147075258</v>
      </c>
      <c r="H375" s="30">
        <f t="shared" si="51"/>
        <v>8.629674404582454</v>
      </c>
      <c r="I375" s="30">
        <f t="shared" si="52"/>
        <v>-483.72493518239366</v>
      </c>
      <c r="J375" s="30">
        <f t="shared" si="53"/>
        <v>0</v>
      </c>
      <c r="K375" s="30">
        <f t="shared" si="47"/>
        <v>0</v>
      </c>
      <c r="L375" s="36">
        <f t="shared" si="48"/>
        <v>11112.005441765128</v>
      </c>
      <c r="M375" s="37">
        <f t="shared" si="49"/>
        <v>0</v>
      </c>
      <c r="N375" s="38">
        <f t="shared" si="45"/>
        <v>11112.005441765128</v>
      </c>
      <c r="P375" s="35"/>
    </row>
    <row r="376" spans="1:16" s="14" customFormat="1" ht="14.25">
      <c r="A376" s="24" t="s">
        <v>487</v>
      </c>
      <c r="B376" s="25" t="s">
        <v>243</v>
      </c>
      <c r="C376">
        <v>5722</v>
      </c>
      <c r="D376" s="102">
        <v>15368103.18</v>
      </c>
      <c r="E376" s="27">
        <v>505650</v>
      </c>
      <c r="F376" s="28">
        <f t="shared" si="50"/>
        <v>173907.41895769798</v>
      </c>
      <c r="G376" s="29">
        <f t="shared" si="46"/>
        <v>0.007754151392112521</v>
      </c>
      <c r="H376" s="30">
        <f t="shared" si="51"/>
        <v>30.39276808068822</v>
      </c>
      <c r="I376" s="30">
        <f t="shared" si="52"/>
        <v>116687.418957698</v>
      </c>
      <c r="J376" s="30">
        <f t="shared" si="53"/>
        <v>116687.418957698</v>
      </c>
      <c r="K376" s="30">
        <f t="shared" si="47"/>
        <v>0.01267913768289807</v>
      </c>
      <c r="L376" s="36">
        <f t="shared" si="48"/>
        <v>634368.2512915074</v>
      </c>
      <c r="M376" s="37">
        <f t="shared" si="49"/>
        <v>310037.0706400218</v>
      </c>
      <c r="N376" s="38">
        <f t="shared" si="45"/>
        <v>944405.3219315292</v>
      </c>
      <c r="P376" s="35"/>
    </row>
    <row r="377" spans="1:16" s="14" customFormat="1" ht="12.75">
      <c r="A377" s="39" t="s">
        <v>479</v>
      </c>
      <c r="B377" s="25" t="s">
        <v>11</v>
      </c>
      <c r="C377">
        <v>4896</v>
      </c>
      <c r="D377">
        <v>5167206.05</v>
      </c>
      <c r="E377" s="27">
        <v>296700</v>
      </c>
      <c r="F377" s="28">
        <f t="shared" si="50"/>
        <v>85266.73684125379</v>
      </c>
      <c r="G377" s="29">
        <f t="shared" si="46"/>
        <v>0.003801857276366837</v>
      </c>
      <c r="H377" s="30">
        <f t="shared" si="51"/>
        <v>17.415591675092685</v>
      </c>
      <c r="I377" s="30">
        <f t="shared" si="52"/>
        <v>36306.73684125378</v>
      </c>
      <c r="J377" s="30">
        <f t="shared" si="53"/>
        <v>36306.73684125378</v>
      </c>
      <c r="K377" s="30">
        <f t="shared" si="47"/>
        <v>0.003945053539952651</v>
      </c>
      <c r="L377" s="36">
        <f t="shared" si="48"/>
        <v>311030.4958092474</v>
      </c>
      <c r="M377" s="37">
        <f t="shared" si="49"/>
        <v>96466.56370761969</v>
      </c>
      <c r="N377" s="38">
        <f t="shared" si="45"/>
        <v>407497.0595168671</v>
      </c>
      <c r="P377" s="35"/>
    </row>
    <row r="378" spans="1:16" s="14" customFormat="1" ht="12.75">
      <c r="A378" s="24" t="s">
        <v>494</v>
      </c>
      <c r="B378" s="25" t="s">
        <v>457</v>
      </c>
      <c r="C378">
        <v>19419</v>
      </c>
      <c r="D378">
        <v>42278523</v>
      </c>
      <c r="E378" s="27">
        <v>2379700</v>
      </c>
      <c r="F378" s="28">
        <f t="shared" si="50"/>
        <v>345004.2602584359</v>
      </c>
      <c r="G378" s="29">
        <f t="shared" si="46"/>
        <v>0.015382985274587006</v>
      </c>
      <c r="H378" s="30">
        <f t="shared" si="51"/>
        <v>17.766324746816824</v>
      </c>
      <c r="I378" s="30">
        <f t="shared" si="52"/>
        <v>150814.2602584359</v>
      </c>
      <c r="J378" s="30">
        <f t="shared" si="53"/>
        <v>150814.2602584359</v>
      </c>
      <c r="K378" s="30">
        <f t="shared" si="47"/>
        <v>0.016387325964030006</v>
      </c>
      <c r="L378" s="36">
        <f t="shared" si="48"/>
        <v>1258484.2589234246</v>
      </c>
      <c r="M378" s="37">
        <f t="shared" si="49"/>
        <v>400711.6780791787</v>
      </c>
      <c r="N378" s="38">
        <f t="shared" si="45"/>
        <v>1659195.9370026034</v>
      </c>
      <c r="P378" s="35"/>
    </row>
    <row r="379" spans="1:16" s="14" customFormat="1" ht="12.75">
      <c r="A379" s="39" t="s">
        <v>480</v>
      </c>
      <c r="B379" s="25" t="s">
        <v>500</v>
      </c>
      <c r="C379">
        <v>699</v>
      </c>
      <c r="D379">
        <v>900495.56</v>
      </c>
      <c r="E379" s="27">
        <v>63750</v>
      </c>
      <c r="F379" s="28">
        <f t="shared" si="50"/>
        <v>9873.668963764707</v>
      </c>
      <c r="G379" s="29">
        <f t="shared" si="46"/>
        <v>0.0004402453006289373</v>
      </c>
      <c r="H379" s="30">
        <f t="shared" si="51"/>
        <v>14.125420549019609</v>
      </c>
      <c r="I379" s="30">
        <f t="shared" si="52"/>
        <v>2883.6689637647064</v>
      </c>
      <c r="J379" s="30">
        <f t="shared" si="53"/>
        <v>2883.6689637647064</v>
      </c>
      <c r="K379" s="30">
        <f t="shared" si="47"/>
        <v>0.0003133365717578129</v>
      </c>
      <c r="L379" s="36">
        <f t="shared" si="48"/>
        <v>36016.53196807101</v>
      </c>
      <c r="M379" s="37">
        <f t="shared" si="49"/>
        <v>7661.873801024508</v>
      </c>
      <c r="N379" s="38">
        <f t="shared" si="45"/>
        <v>43678.405769095516</v>
      </c>
      <c r="P379" s="35"/>
    </row>
    <row r="380" spans="1:16" s="14" customFormat="1" ht="12.75">
      <c r="A380" s="24" t="s">
        <v>491</v>
      </c>
      <c r="B380" s="25" t="s">
        <v>501</v>
      </c>
      <c r="C380">
        <v>1990</v>
      </c>
      <c r="D380">
        <v>2603505.33</v>
      </c>
      <c r="E380" s="27">
        <v>168100</v>
      </c>
      <c r="F380" s="28">
        <f t="shared" si="50"/>
        <v>30820.79480487805</v>
      </c>
      <c r="G380" s="29">
        <f t="shared" si="46"/>
        <v>0.0013742318204400025</v>
      </c>
      <c r="H380" s="30">
        <f t="shared" si="51"/>
        <v>15.487836585365853</v>
      </c>
      <c r="I380" s="30">
        <f t="shared" si="52"/>
        <v>10920.794804878047</v>
      </c>
      <c r="J380" s="30">
        <f t="shared" si="53"/>
        <v>10920.794804878047</v>
      </c>
      <c r="K380" s="30">
        <f t="shared" si="47"/>
        <v>0.0011866425890174508</v>
      </c>
      <c r="L380" s="36">
        <f t="shared" si="48"/>
        <v>112426.1047686569</v>
      </c>
      <c r="M380" s="37">
        <f t="shared" si="49"/>
        <v>29016.42062708244</v>
      </c>
      <c r="N380" s="38">
        <f t="shared" si="45"/>
        <v>141442.52539573936</v>
      </c>
      <c r="P380" s="35"/>
    </row>
    <row r="381" spans="1:16" s="14" customFormat="1" ht="12.75">
      <c r="A381" s="39" t="s">
        <v>480</v>
      </c>
      <c r="B381" s="25" t="s">
        <v>502</v>
      </c>
      <c r="C381">
        <v>483</v>
      </c>
      <c r="D381">
        <v>366308.5705</v>
      </c>
      <c r="E381" s="27">
        <v>27800</v>
      </c>
      <c r="F381" s="28">
        <f t="shared" si="50"/>
        <v>6364.281998255396</v>
      </c>
      <c r="G381" s="29">
        <f t="shared" si="46"/>
        <v>0.0002837694125549224</v>
      </c>
      <c r="H381" s="30">
        <f t="shared" si="51"/>
        <v>13.17656728417266</v>
      </c>
      <c r="I381" s="30">
        <f t="shared" si="52"/>
        <v>1534.2819982553951</v>
      </c>
      <c r="J381" s="30">
        <f t="shared" si="53"/>
        <v>1534.2819982553951</v>
      </c>
      <c r="K381" s="30">
        <f t="shared" si="47"/>
        <v>0.0001667135401060199</v>
      </c>
      <c r="L381" s="36">
        <f t="shared" si="48"/>
        <v>23215.2168444369</v>
      </c>
      <c r="M381" s="37">
        <f t="shared" si="49"/>
        <v>4076.5688411298975</v>
      </c>
      <c r="N381" s="38">
        <f t="shared" si="45"/>
        <v>27291.7856855668</v>
      </c>
      <c r="P381" s="35"/>
    </row>
    <row r="382" spans="1:16" s="14" customFormat="1" ht="12.75">
      <c r="A382" s="24" t="s">
        <v>485</v>
      </c>
      <c r="B382" s="25" t="s">
        <v>503</v>
      </c>
      <c r="C382">
        <v>2608</v>
      </c>
      <c r="D382">
        <v>7512951.12</v>
      </c>
      <c r="E382" s="27">
        <v>854100</v>
      </c>
      <c r="F382" s="28">
        <f t="shared" si="50"/>
        <v>22940.845944221986</v>
      </c>
      <c r="G382" s="29">
        <f t="shared" si="46"/>
        <v>0.0010228821379834163</v>
      </c>
      <c r="H382" s="30">
        <f t="shared" si="51"/>
        <v>8.796336635054443</v>
      </c>
      <c r="I382" s="30">
        <f t="shared" si="52"/>
        <v>-3139.1540557780127</v>
      </c>
      <c r="J382" s="30">
        <f t="shared" si="53"/>
        <v>0</v>
      </c>
      <c r="K382" s="30">
        <f t="shared" si="47"/>
        <v>0</v>
      </c>
      <c r="L382" s="36">
        <f t="shared" si="48"/>
        <v>83682.1362309097</v>
      </c>
      <c r="M382" s="37">
        <f t="shared" si="49"/>
        <v>0</v>
      </c>
      <c r="N382" s="38">
        <f t="shared" si="45"/>
        <v>83682.1362309097</v>
      </c>
      <c r="P382" s="35"/>
    </row>
    <row r="383" spans="1:16" s="14" customFormat="1" ht="12.75">
      <c r="A383" s="39" t="s">
        <v>480</v>
      </c>
      <c r="B383" s="25" t="s">
        <v>504</v>
      </c>
      <c r="C383">
        <v>266</v>
      </c>
      <c r="D383">
        <v>167120.74</v>
      </c>
      <c r="E383" s="27">
        <v>22050</v>
      </c>
      <c r="F383" s="28">
        <f t="shared" si="50"/>
        <v>2016.0597206349205</v>
      </c>
      <c r="G383" s="29">
        <f t="shared" si="46"/>
        <v>8.989169285035418E-05</v>
      </c>
      <c r="H383" s="30">
        <f t="shared" si="51"/>
        <v>7.579171882086167</v>
      </c>
      <c r="I383" s="30">
        <f t="shared" si="52"/>
        <v>-643.9402793650795</v>
      </c>
      <c r="J383" s="30">
        <f t="shared" si="53"/>
        <v>0</v>
      </c>
      <c r="K383" s="30">
        <f t="shared" si="47"/>
        <v>0</v>
      </c>
      <c r="L383" s="36">
        <f t="shared" si="48"/>
        <v>7354.052444361277</v>
      </c>
      <c r="M383" s="37">
        <f t="shared" si="49"/>
        <v>0</v>
      </c>
      <c r="N383" s="38">
        <f t="shared" si="45"/>
        <v>7354.052444361277</v>
      </c>
      <c r="P383" s="35"/>
    </row>
    <row r="384" spans="1:16" s="14" customFormat="1" ht="12.75">
      <c r="A384" s="24" t="s">
        <v>482</v>
      </c>
      <c r="B384" s="25" t="s">
        <v>112</v>
      </c>
      <c r="C384">
        <v>129</v>
      </c>
      <c r="D384">
        <v>569149.72</v>
      </c>
      <c r="E384" s="27">
        <v>126250</v>
      </c>
      <c r="F384" s="28">
        <f t="shared" si="50"/>
        <v>581.5470406336633</v>
      </c>
      <c r="G384" s="29">
        <f t="shared" si="46"/>
        <v>2.592991041863099E-05</v>
      </c>
      <c r="H384" s="30">
        <f t="shared" si="51"/>
        <v>4.5081165940594055</v>
      </c>
      <c r="I384" s="30">
        <f t="shared" si="52"/>
        <v>-708.4529593663367</v>
      </c>
      <c r="J384" s="30">
        <f t="shared" si="53"/>
        <v>0</v>
      </c>
      <c r="K384" s="30">
        <f t="shared" si="47"/>
        <v>0</v>
      </c>
      <c r="L384" s="36">
        <f t="shared" si="48"/>
        <v>2121.3297363711936</v>
      </c>
      <c r="M384" s="37">
        <f t="shared" si="49"/>
        <v>0</v>
      </c>
      <c r="N384" s="38">
        <f t="shared" si="45"/>
        <v>2121.3297363711936</v>
      </c>
      <c r="P384" s="35"/>
    </row>
    <row r="385" spans="1:16" s="14" customFormat="1" ht="12.75">
      <c r="A385" s="24" t="s">
        <v>494</v>
      </c>
      <c r="B385" s="25" t="s">
        <v>458</v>
      </c>
      <c r="C385">
        <v>21061</v>
      </c>
      <c r="D385">
        <v>29205804</v>
      </c>
      <c r="E385" s="27">
        <v>1506300</v>
      </c>
      <c r="F385" s="28">
        <f t="shared" si="50"/>
        <v>408353.8724317865</v>
      </c>
      <c r="G385" s="29">
        <f t="shared" si="46"/>
        <v>0.018207605905310426</v>
      </c>
      <c r="H385" s="30">
        <f t="shared" si="51"/>
        <v>19.389101772555268</v>
      </c>
      <c r="I385" s="30">
        <f t="shared" si="52"/>
        <v>197743.8724317865</v>
      </c>
      <c r="J385" s="30">
        <f t="shared" si="53"/>
        <v>197743.8724317865</v>
      </c>
      <c r="K385" s="30">
        <f t="shared" si="47"/>
        <v>0.02148665046247172</v>
      </c>
      <c r="L385" s="36">
        <f t="shared" si="48"/>
        <v>1489566.882857823</v>
      </c>
      <c r="M385" s="37">
        <f t="shared" si="49"/>
        <v>525403.0939530067</v>
      </c>
      <c r="N385" s="38">
        <f t="shared" si="45"/>
        <v>2014969.9768108297</v>
      </c>
      <c r="P385" s="35"/>
    </row>
    <row r="386" spans="1:16" s="14" customFormat="1" ht="12.75">
      <c r="A386" s="24" t="s">
        <v>489</v>
      </c>
      <c r="B386" s="25" t="s">
        <v>323</v>
      </c>
      <c r="C386">
        <v>1274</v>
      </c>
      <c r="D386">
        <v>1435201.67</v>
      </c>
      <c r="E386" s="27">
        <v>77050</v>
      </c>
      <c r="F386" s="28">
        <f t="shared" si="50"/>
        <v>23730.654478650227</v>
      </c>
      <c r="G386" s="29">
        <f t="shared" si="46"/>
        <v>0.001058097972842243</v>
      </c>
      <c r="H386" s="30">
        <f t="shared" si="51"/>
        <v>18.626887345879297</v>
      </c>
      <c r="I386" s="30">
        <f t="shared" si="52"/>
        <v>10990.654478650224</v>
      </c>
      <c r="J386" s="30">
        <f t="shared" si="53"/>
        <v>10990.654478650224</v>
      </c>
      <c r="K386" s="30">
        <f t="shared" si="47"/>
        <v>0.001194233470966437</v>
      </c>
      <c r="L386" s="36">
        <f t="shared" si="48"/>
        <v>86563.14879404954</v>
      </c>
      <c r="M386" s="37">
        <f t="shared" si="49"/>
        <v>29202.036941211773</v>
      </c>
      <c r="N386" s="38">
        <f t="shared" si="45"/>
        <v>115765.18573526132</v>
      </c>
      <c r="P386" s="35"/>
    </row>
    <row r="387" spans="1:16" s="14" customFormat="1" ht="12.75">
      <c r="A387" s="24" t="s">
        <v>481</v>
      </c>
      <c r="B387" s="25" t="s">
        <v>92</v>
      </c>
      <c r="C387">
        <v>19361</v>
      </c>
      <c r="D387">
        <v>62422702.76</v>
      </c>
      <c r="E387" s="27">
        <v>4313600</v>
      </c>
      <c r="F387" s="28">
        <f t="shared" si="50"/>
        <v>280175.711270484</v>
      </c>
      <c r="G387" s="29">
        <f t="shared" si="46"/>
        <v>0.012492422086447009</v>
      </c>
      <c r="H387" s="30">
        <f t="shared" si="51"/>
        <v>14.4711384365727</v>
      </c>
      <c r="I387" s="30">
        <f t="shared" si="52"/>
        <v>86565.71127048404</v>
      </c>
      <c r="J387" s="30">
        <f t="shared" si="53"/>
        <v>86565.71127048404</v>
      </c>
      <c r="K387" s="30">
        <f t="shared" si="47"/>
        <v>0.009406143195389103</v>
      </c>
      <c r="L387" s="36">
        <f t="shared" si="48"/>
        <v>1022006.8647919166</v>
      </c>
      <c r="M387" s="37">
        <f t="shared" si="49"/>
        <v>230004.0551064072</v>
      </c>
      <c r="N387" s="38">
        <f t="shared" si="45"/>
        <v>1252010.9198983237</v>
      </c>
      <c r="P387" s="35"/>
    </row>
    <row r="388" spans="1:16" s="14" customFormat="1" ht="12.75">
      <c r="A388" s="24" t="s">
        <v>492</v>
      </c>
      <c r="B388" s="25" t="s">
        <v>386</v>
      </c>
      <c r="C388">
        <v>1466</v>
      </c>
      <c r="D388">
        <v>3010742.75</v>
      </c>
      <c r="E388" s="27">
        <v>165750</v>
      </c>
      <c r="F388" s="28">
        <f t="shared" si="50"/>
        <v>26628.952467571646</v>
      </c>
      <c r="G388" s="29">
        <f t="shared" si="46"/>
        <v>0.0011873267401958576</v>
      </c>
      <c r="H388" s="30">
        <f t="shared" si="51"/>
        <v>18.1643604826546</v>
      </c>
      <c r="I388" s="30">
        <f t="shared" si="52"/>
        <v>11968.952467571646</v>
      </c>
      <c r="J388" s="30">
        <f t="shared" si="53"/>
        <v>11968.952467571646</v>
      </c>
      <c r="K388" s="30">
        <f t="shared" si="47"/>
        <v>0.0013005343473354116</v>
      </c>
      <c r="L388" s="36">
        <f t="shared" si="48"/>
        <v>97135.37301526577</v>
      </c>
      <c r="M388" s="37">
        <f t="shared" si="49"/>
        <v>31801.362947455676</v>
      </c>
      <c r="N388" s="38">
        <f t="shared" si="45"/>
        <v>128936.73596272145</v>
      </c>
      <c r="P388" s="35"/>
    </row>
    <row r="389" spans="1:16" s="14" customFormat="1" ht="12.75">
      <c r="A389" s="24" t="s">
        <v>492</v>
      </c>
      <c r="B389" s="25" t="s">
        <v>387</v>
      </c>
      <c r="C389">
        <v>2585</v>
      </c>
      <c r="D389">
        <v>4964513.24</v>
      </c>
      <c r="E389" s="27">
        <v>261700</v>
      </c>
      <c r="F389" s="28">
        <f t="shared" si="50"/>
        <v>49038.084544898746</v>
      </c>
      <c r="G389" s="29">
        <f t="shared" si="46"/>
        <v>0.0021865009199685237</v>
      </c>
      <c r="H389" s="30">
        <f t="shared" si="51"/>
        <v>18.970245471914406</v>
      </c>
      <c r="I389" s="30">
        <f t="shared" si="52"/>
        <v>23188.084544898742</v>
      </c>
      <c r="J389" s="30">
        <f t="shared" si="53"/>
        <v>23188.084544898742</v>
      </c>
      <c r="K389" s="30">
        <f t="shared" si="47"/>
        <v>0.0025195939645733002</v>
      </c>
      <c r="L389" s="36">
        <f aca="true" t="shared" si="54" ref="L389:L452">$B$505*G389</f>
        <v>178877.95774255847</v>
      </c>
      <c r="M389" s="37">
        <f aca="true" t="shared" si="55" ref="M389:M452">$G$505*K389</f>
        <v>61610.462124111385</v>
      </c>
      <c r="N389" s="38">
        <f aca="true" t="shared" si="56" ref="N389:N452">L389+M389</f>
        <v>240488.41986666986</v>
      </c>
      <c r="P389" s="35"/>
    </row>
    <row r="390" spans="1:16" s="14" customFormat="1" ht="12.75">
      <c r="A390" s="24" t="s">
        <v>481</v>
      </c>
      <c r="B390" s="25" t="s">
        <v>93</v>
      </c>
      <c r="C390">
        <v>1805</v>
      </c>
      <c r="D390">
        <v>4740009</v>
      </c>
      <c r="E390" s="27">
        <v>396200</v>
      </c>
      <c r="F390" s="28">
        <f t="shared" si="50"/>
        <v>21594.43777132761</v>
      </c>
      <c r="G390" s="29">
        <f t="shared" si="46"/>
        <v>0.000962848742796635</v>
      </c>
      <c r="H390" s="30">
        <f t="shared" si="51"/>
        <v>11.963677435638566</v>
      </c>
      <c r="I390" s="30">
        <f t="shared" si="52"/>
        <v>3544.4377713276112</v>
      </c>
      <c r="J390" s="30">
        <f t="shared" si="53"/>
        <v>3544.4377713276112</v>
      </c>
      <c r="K390" s="30">
        <f t="shared" si="47"/>
        <v>0.0003851350463705016</v>
      </c>
      <c r="L390" s="36">
        <f t="shared" si="54"/>
        <v>78770.79545383016</v>
      </c>
      <c r="M390" s="37">
        <f t="shared" si="55"/>
        <v>9417.528586236365</v>
      </c>
      <c r="N390" s="38">
        <f t="shared" si="56"/>
        <v>88188.32404006652</v>
      </c>
      <c r="P390" s="35"/>
    </row>
    <row r="391" spans="1:16" s="14" customFormat="1" ht="12.75">
      <c r="A391" s="24" t="s">
        <v>489</v>
      </c>
      <c r="B391" s="25" t="s">
        <v>324</v>
      </c>
      <c r="C391">
        <v>605</v>
      </c>
      <c r="D391">
        <v>954335.2</v>
      </c>
      <c r="E391" s="27">
        <v>77350</v>
      </c>
      <c r="F391" s="28">
        <f aca="true" t="shared" si="57" ref="F391:F454">(C391*D391)/E391</f>
        <v>7464.418823529411</v>
      </c>
      <c r="G391" s="29">
        <f aca="true" t="shared" si="58" ref="G391:G454">F391/$F$498</f>
        <v>0.00033282210706525714</v>
      </c>
      <c r="H391" s="30">
        <f aca="true" t="shared" si="59" ref="H391:H454">D391/E391</f>
        <v>12.337882352941175</v>
      </c>
      <c r="I391" s="30">
        <f aca="true" t="shared" si="60" ref="I391:I454">(H391-10)*C391</f>
        <v>1414.4188235294112</v>
      </c>
      <c r="J391" s="30">
        <f aca="true" t="shared" si="61" ref="J391:J454">IF(I391&gt;0,I391,0)</f>
        <v>1414.4188235294112</v>
      </c>
      <c r="K391" s="30">
        <f aca="true" t="shared" si="62" ref="K391:K454">J391/$J$498</f>
        <v>0.00015368932799270741</v>
      </c>
      <c r="L391" s="36">
        <f t="shared" si="54"/>
        <v>27228.224904778628</v>
      </c>
      <c r="M391" s="37">
        <f t="shared" si="55"/>
        <v>3758.093825557488</v>
      </c>
      <c r="N391" s="38">
        <f t="shared" si="56"/>
        <v>30986.318730336116</v>
      </c>
      <c r="P391" s="35"/>
    </row>
    <row r="392" spans="1:16" s="14" customFormat="1" ht="12.75">
      <c r="A392" s="24" t="s">
        <v>488</v>
      </c>
      <c r="B392" s="25" t="s">
        <v>300</v>
      </c>
      <c r="C392">
        <v>39</v>
      </c>
      <c r="D392">
        <v>108742.9</v>
      </c>
      <c r="E392" s="27">
        <v>12150</v>
      </c>
      <c r="F392" s="28">
        <f t="shared" si="57"/>
        <v>349.05128395061723</v>
      </c>
      <c r="G392" s="29">
        <f t="shared" si="58"/>
        <v>1.556343320823309E-05</v>
      </c>
      <c r="H392" s="30">
        <f t="shared" si="59"/>
        <v>8.950032921810699</v>
      </c>
      <c r="I392" s="30">
        <f t="shared" si="60"/>
        <v>-40.94871604938274</v>
      </c>
      <c r="J392" s="30">
        <f t="shared" si="61"/>
        <v>0</v>
      </c>
      <c r="K392" s="30">
        <f t="shared" si="62"/>
        <v>0</v>
      </c>
      <c r="L392" s="36">
        <f t="shared" si="54"/>
        <v>1273.2467305760508</v>
      </c>
      <c r="M392" s="37">
        <f t="shared" si="55"/>
        <v>0</v>
      </c>
      <c r="N392" s="38">
        <f t="shared" si="56"/>
        <v>1273.2467305760508</v>
      </c>
      <c r="P392" s="35"/>
    </row>
    <row r="393" spans="1:16" s="14" customFormat="1" ht="12.75">
      <c r="A393" s="24" t="s">
        <v>483</v>
      </c>
      <c r="B393" s="25" t="s">
        <v>142</v>
      </c>
      <c r="C393">
        <v>1177</v>
      </c>
      <c r="D393">
        <v>2640114.23</v>
      </c>
      <c r="E393" s="27">
        <v>228700</v>
      </c>
      <c r="F393" s="28">
        <f t="shared" si="57"/>
        <v>13587.29535946655</v>
      </c>
      <c r="G393" s="29">
        <f t="shared" si="58"/>
        <v>0.0006058277781253213</v>
      </c>
      <c r="H393" s="30">
        <f t="shared" si="59"/>
        <v>11.544006252732837</v>
      </c>
      <c r="I393" s="30">
        <f t="shared" si="60"/>
        <v>1817.295359466549</v>
      </c>
      <c r="J393" s="30">
        <f t="shared" si="61"/>
        <v>1817.295359466549</v>
      </c>
      <c r="K393" s="30">
        <f t="shared" si="62"/>
        <v>0.0001974654875305906</v>
      </c>
      <c r="L393" s="36">
        <f t="shared" si="54"/>
        <v>49562.858494625914</v>
      </c>
      <c r="M393" s="37">
        <f t="shared" si="55"/>
        <v>4828.53194259932</v>
      </c>
      <c r="N393" s="38">
        <f t="shared" si="56"/>
        <v>54391.39043722524</v>
      </c>
      <c r="P393" s="35"/>
    </row>
    <row r="394" spans="1:16" s="14" customFormat="1" ht="12.75">
      <c r="A394" s="24" t="s">
        <v>494</v>
      </c>
      <c r="B394" s="25" t="s">
        <v>459</v>
      </c>
      <c r="C394">
        <v>2786</v>
      </c>
      <c r="D394">
        <v>5576283</v>
      </c>
      <c r="E394" s="27">
        <v>544800</v>
      </c>
      <c r="F394" s="28">
        <f t="shared" si="57"/>
        <v>28516.01401982379</v>
      </c>
      <c r="G394" s="29">
        <f t="shared" si="58"/>
        <v>0.0012714666868990931</v>
      </c>
      <c r="H394" s="30">
        <f t="shared" si="59"/>
        <v>10.235468061674009</v>
      </c>
      <c r="I394" s="30">
        <f t="shared" si="60"/>
        <v>656.0140198237891</v>
      </c>
      <c r="J394" s="30">
        <f t="shared" si="61"/>
        <v>656.0140198237891</v>
      </c>
      <c r="K394" s="30">
        <f t="shared" si="62"/>
        <v>7.128182415511831E-05</v>
      </c>
      <c r="L394" s="36">
        <f t="shared" si="54"/>
        <v>104018.87427217772</v>
      </c>
      <c r="M394" s="37">
        <f t="shared" si="55"/>
        <v>1743.021371298701</v>
      </c>
      <c r="N394" s="38">
        <f t="shared" si="56"/>
        <v>105761.89564347643</v>
      </c>
      <c r="P394" s="35"/>
    </row>
    <row r="395" spans="1:16" s="14" customFormat="1" ht="12.75">
      <c r="A395" s="39" t="s">
        <v>480</v>
      </c>
      <c r="B395" s="25" t="s">
        <v>62</v>
      </c>
      <c r="C395">
        <v>823</v>
      </c>
      <c r="D395">
        <v>933724.8</v>
      </c>
      <c r="E395" s="27">
        <v>42950</v>
      </c>
      <c r="F395" s="28">
        <f t="shared" si="57"/>
        <v>17891.862873108268</v>
      </c>
      <c r="G395" s="29">
        <f t="shared" si="58"/>
        <v>0.0007977590273980527</v>
      </c>
      <c r="H395" s="30">
        <f t="shared" si="59"/>
        <v>21.739809080325962</v>
      </c>
      <c r="I395" s="30">
        <f t="shared" si="60"/>
        <v>9661.862873108266</v>
      </c>
      <c r="J395" s="30">
        <f t="shared" si="61"/>
        <v>9661.862873108266</v>
      </c>
      <c r="K395" s="30">
        <f t="shared" si="62"/>
        <v>0.0010498483104320914</v>
      </c>
      <c r="L395" s="36">
        <f t="shared" si="54"/>
        <v>65264.78186604546</v>
      </c>
      <c r="M395" s="37">
        <f t="shared" si="55"/>
        <v>25671.453605379906</v>
      </c>
      <c r="N395" s="38">
        <f t="shared" si="56"/>
        <v>90936.23547142536</v>
      </c>
      <c r="P395" s="35"/>
    </row>
    <row r="396" spans="1:16" s="14" customFormat="1" ht="12.75">
      <c r="A396" s="24" t="s">
        <v>489</v>
      </c>
      <c r="B396" s="25" t="s">
        <v>325</v>
      </c>
      <c r="C396">
        <v>222</v>
      </c>
      <c r="D396">
        <v>404510.18</v>
      </c>
      <c r="E396" s="27">
        <v>31600</v>
      </c>
      <c r="F396" s="28">
        <f t="shared" si="57"/>
        <v>2841.8120240506328</v>
      </c>
      <c r="G396" s="29">
        <f t="shared" si="58"/>
        <v>0.00012671018174201303</v>
      </c>
      <c r="H396" s="30">
        <f t="shared" si="59"/>
        <v>12.80095506329114</v>
      </c>
      <c r="I396" s="30">
        <f t="shared" si="60"/>
        <v>621.812024050633</v>
      </c>
      <c r="J396" s="30">
        <f t="shared" si="61"/>
        <v>621.812024050633</v>
      </c>
      <c r="K396" s="30">
        <f t="shared" si="62"/>
        <v>6.756546966453733E-05</v>
      </c>
      <c r="L396" s="36">
        <f t="shared" si="54"/>
        <v>10366.178366632474</v>
      </c>
      <c r="M396" s="37">
        <f t="shared" si="55"/>
        <v>1652.147079329008</v>
      </c>
      <c r="N396" s="38">
        <f t="shared" si="56"/>
        <v>12018.325445961482</v>
      </c>
      <c r="P396" s="35"/>
    </row>
    <row r="397" spans="1:16" s="14" customFormat="1" ht="12.75">
      <c r="A397" s="24" t="s">
        <v>484</v>
      </c>
      <c r="B397" s="25" t="s">
        <v>174</v>
      </c>
      <c r="C397">
        <v>4353</v>
      </c>
      <c r="D397">
        <v>4245715</v>
      </c>
      <c r="E397" s="27">
        <v>413000</v>
      </c>
      <c r="F397" s="28">
        <f t="shared" si="57"/>
        <v>44749.63049636804</v>
      </c>
      <c r="G397" s="29">
        <f t="shared" si="58"/>
        <v>0.00199528813485719</v>
      </c>
      <c r="H397" s="30">
        <f t="shared" si="59"/>
        <v>10.280181598062955</v>
      </c>
      <c r="I397" s="30">
        <f t="shared" si="60"/>
        <v>1219.630496368041</v>
      </c>
      <c r="J397" s="30">
        <f t="shared" si="61"/>
        <v>1219.630496368041</v>
      </c>
      <c r="K397" s="30">
        <f t="shared" si="62"/>
        <v>0.0001325238241092446</v>
      </c>
      <c r="L397" s="36">
        <f t="shared" si="54"/>
        <v>163234.8120285039</v>
      </c>
      <c r="M397" s="37">
        <f t="shared" si="55"/>
        <v>3240.543579888974</v>
      </c>
      <c r="N397" s="38">
        <f t="shared" si="56"/>
        <v>166475.35560839286</v>
      </c>
      <c r="P397" s="35"/>
    </row>
    <row r="398" spans="1:16" s="14" customFormat="1" ht="12.75">
      <c r="A398" s="24" t="s">
        <v>491</v>
      </c>
      <c r="B398" s="25" t="s">
        <v>364</v>
      </c>
      <c r="C398">
        <v>8258</v>
      </c>
      <c r="D398">
        <v>17723688</v>
      </c>
      <c r="E398" s="27">
        <v>993050</v>
      </c>
      <c r="F398" s="28">
        <f t="shared" si="57"/>
        <v>147386.55204068276</v>
      </c>
      <c r="G398" s="29">
        <f t="shared" si="58"/>
        <v>0.006571643950180863</v>
      </c>
      <c r="H398" s="30">
        <f t="shared" si="59"/>
        <v>17.847729721564875</v>
      </c>
      <c r="I398" s="30">
        <f t="shared" si="60"/>
        <v>64806.552040682735</v>
      </c>
      <c r="J398" s="30">
        <f t="shared" si="61"/>
        <v>64806.552040682735</v>
      </c>
      <c r="K398" s="30">
        <f t="shared" si="62"/>
        <v>0.007041814819604487</v>
      </c>
      <c r="L398" s="36">
        <f t="shared" si="54"/>
        <v>537627.145766998</v>
      </c>
      <c r="M398" s="37">
        <f t="shared" si="55"/>
        <v>172190.23038171232</v>
      </c>
      <c r="N398" s="38">
        <f t="shared" si="56"/>
        <v>709817.3761487103</v>
      </c>
      <c r="P398" s="35"/>
    </row>
    <row r="399" spans="1:16" s="14" customFormat="1" ht="12.75">
      <c r="A399" s="24" t="s">
        <v>491</v>
      </c>
      <c r="B399" s="25" t="s">
        <v>365</v>
      </c>
      <c r="C399">
        <v>1011</v>
      </c>
      <c r="D399">
        <v>1768821.44</v>
      </c>
      <c r="E399" s="27">
        <v>123000</v>
      </c>
      <c r="F399" s="28">
        <f t="shared" si="57"/>
        <v>14538.84939707317</v>
      </c>
      <c r="G399" s="29">
        <f t="shared" si="58"/>
        <v>0.000648255491155623</v>
      </c>
      <c r="H399" s="30">
        <f t="shared" si="59"/>
        <v>14.380662113821138</v>
      </c>
      <c r="I399" s="30">
        <f t="shared" si="60"/>
        <v>4428.849397073171</v>
      </c>
      <c r="J399" s="30">
        <f t="shared" si="61"/>
        <v>4428.849397073171</v>
      </c>
      <c r="K399" s="30">
        <f t="shared" si="62"/>
        <v>0.0004812343248646884</v>
      </c>
      <c r="L399" s="36">
        <f t="shared" si="54"/>
        <v>53033.87585813883</v>
      </c>
      <c r="M399" s="37">
        <f t="shared" si="55"/>
        <v>11767.399653189495</v>
      </c>
      <c r="N399" s="38">
        <f t="shared" si="56"/>
        <v>64801.27551132833</v>
      </c>
      <c r="P399" s="35"/>
    </row>
    <row r="400" spans="1:16" s="14" customFormat="1" ht="12.75">
      <c r="A400" s="39" t="s">
        <v>480</v>
      </c>
      <c r="B400" s="25" t="s">
        <v>63</v>
      </c>
      <c r="C400">
        <v>459</v>
      </c>
      <c r="D400">
        <v>378193.65</v>
      </c>
      <c r="E400" s="27">
        <v>21500</v>
      </c>
      <c r="F400" s="28">
        <f t="shared" si="57"/>
        <v>8073.994667441862</v>
      </c>
      <c r="G400" s="29">
        <f t="shared" si="58"/>
        <v>0.0003600017605096087</v>
      </c>
      <c r="H400" s="30">
        <f t="shared" si="59"/>
        <v>17.590402325581397</v>
      </c>
      <c r="I400" s="30">
        <f t="shared" si="60"/>
        <v>3483.9946674418616</v>
      </c>
      <c r="J400" s="30">
        <f t="shared" si="61"/>
        <v>3483.9946674418616</v>
      </c>
      <c r="K400" s="30">
        <f t="shared" si="62"/>
        <v>0.00037856735944251363</v>
      </c>
      <c r="L400" s="36">
        <f t="shared" si="54"/>
        <v>29451.79629954671</v>
      </c>
      <c r="M400" s="37">
        <f t="shared" si="55"/>
        <v>9256.93198519301</v>
      </c>
      <c r="N400" s="38">
        <f t="shared" si="56"/>
        <v>38708.72828473972</v>
      </c>
      <c r="P400" s="35"/>
    </row>
    <row r="401" spans="1:16" s="14" customFormat="1" ht="12.75">
      <c r="A401" s="24" t="s">
        <v>491</v>
      </c>
      <c r="B401" s="25" t="s">
        <v>366</v>
      </c>
      <c r="C401">
        <v>1032</v>
      </c>
      <c r="D401">
        <v>1584920</v>
      </c>
      <c r="E401" s="27">
        <v>96500</v>
      </c>
      <c r="F401" s="28">
        <f t="shared" si="57"/>
        <v>16949.610777202073</v>
      </c>
      <c r="G401" s="29">
        <f t="shared" si="58"/>
        <v>0.0007557460676003502</v>
      </c>
      <c r="H401" s="30">
        <f t="shared" si="59"/>
        <v>16.424041450777203</v>
      </c>
      <c r="I401" s="30">
        <f t="shared" si="60"/>
        <v>6629.610777202073</v>
      </c>
      <c r="J401" s="30">
        <f t="shared" si="61"/>
        <v>6629.610777202073</v>
      </c>
      <c r="K401" s="30">
        <f t="shared" si="62"/>
        <v>0.00072036684484934</v>
      </c>
      <c r="L401" s="36">
        <f t="shared" si="54"/>
        <v>61827.69552471366</v>
      </c>
      <c r="M401" s="37">
        <f t="shared" si="55"/>
        <v>17614.796206884912</v>
      </c>
      <c r="N401" s="38">
        <f t="shared" si="56"/>
        <v>79442.49173159857</v>
      </c>
      <c r="P401" s="35"/>
    </row>
    <row r="402" spans="1:16" s="14" customFormat="1" ht="12.75">
      <c r="A402" s="24" t="s">
        <v>486</v>
      </c>
      <c r="B402" s="25" t="s">
        <v>211</v>
      </c>
      <c r="C402">
        <v>575</v>
      </c>
      <c r="D402">
        <v>901752.12</v>
      </c>
      <c r="E402" s="27">
        <v>53250</v>
      </c>
      <c r="F402" s="28">
        <f t="shared" si="57"/>
        <v>9737.229464788732</v>
      </c>
      <c r="G402" s="29">
        <f t="shared" si="58"/>
        <v>0.00043416176182843884</v>
      </c>
      <c r="H402" s="30">
        <f t="shared" si="59"/>
        <v>16.934312112676057</v>
      </c>
      <c r="I402" s="30">
        <f t="shared" si="60"/>
        <v>3987.229464788733</v>
      </c>
      <c r="J402" s="30">
        <f t="shared" si="61"/>
        <v>3987.229464788733</v>
      </c>
      <c r="K402" s="30">
        <f t="shared" si="62"/>
        <v>0.0004332483468135635</v>
      </c>
      <c r="L402" s="36">
        <f t="shared" si="54"/>
        <v>35518.836775472395</v>
      </c>
      <c r="M402" s="37">
        <f t="shared" si="55"/>
        <v>10594.020797399153</v>
      </c>
      <c r="N402" s="38">
        <f t="shared" si="56"/>
        <v>46112.85757287155</v>
      </c>
      <c r="P402" s="35"/>
    </row>
    <row r="403" spans="1:16" s="14" customFormat="1" ht="12.75">
      <c r="A403" s="24" t="s">
        <v>483</v>
      </c>
      <c r="B403" s="25" t="s">
        <v>143</v>
      </c>
      <c r="C403">
        <v>275</v>
      </c>
      <c r="D403">
        <v>902783.3</v>
      </c>
      <c r="E403" s="27">
        <v>109750</v>
      </c>
      <c r="F403" s="28">
        <f t="shared" si="57"/>
        <v>2262.0993849658316</v>
      </c>
      <c r="G403" s="29">
        <f t="shared" si="58"/>
        <v>0.0001008620632757269</v>
      </c>
      <c r="H403" s="30">
        <f t="shared" si="59"/>
        <v>8.225815945330297</v>
      </c>
      <c r="I403" s="30">
        <f t="shared" si="60"/>
        <v>-487.9006150341684</v>
      </c>
      <c r="J403" s="30">
        <f t="shared" si="61"/>
        <v>0</v>
      </c>
      <c r="K403" s="30">
        <f t="shared" si="62"/>
        <v>0</v>
      </c>
      <c r="L403" s="36">
        <f t="shared" si="54"/>
        <v>8251.540041758804</v>
      </c>
      <c r="M403" s="37">
        <f t="shared" si="55"/>
        <v>0</v>
      </c>
      <c r="N403" s="38">
        <f t="shared" si="56"/>
        <v>8251.540041758804</v>
      </c>
      <c r="P403" s="35"/>
    </row>
    <row r="404" spans="1:16" s="14" customFormat="1" ht="12.75">
      <c r="A404" s="24" t="s">
        <v>494</v>
      </c>
      <c r="B404" s="25" t="s">
        <v>505</v>
      </c>
      <c r="C404">
        <v>7587</v>
      </c>
      <c r="D404">
        <v>12435461</v>
      </c>
      <c r="E404" s="27">
        <v>723400</v>
      </c>
      <c r="F404" s="28">
        <f t="shared" si="57"/>
        <v>130422.78491429362</v>
      </c>
      <c r="G404" s="29">
        <f t="shared" si="58"/>
        <v>0.00581526668193701</v>
      </c>
      <c r="H404" s="30">
        <f t="shared" si="59"/>
        <v>17.190297207630632</v>
      </c>
      <c r="I404" s="30">
        <f t="shared" si="60"/>
        <v>54552.7849142936</v>
      </c>
      <c r="J404" s="30">
        <f t="shared" si="61"/>
        <v>54552.7849142936</v>
      </c>
      <c r="K404" s="30">
        <f t="shared" si="62"/>
        <v>0.005927650787824906</v>
      </c>
      <c r="L404" s="36">
        <f t="shared" si="54"/>
        <v>475747.8116259889</v>
      </c>
      <c r="M404" s="37">
        <f t="shared" si="55"/>
        <v>144946.09428471696</v>
      </c>
      <c r="N404" s="38">
        <f t="shared" si="56"/>
        <v>620693.9059107059</v>
      </c>
      <c r="P404" s="35"/>
    </row>
    <row r="405" spans="1:16" s="14" customFormat="1" ht="12.75">
      <c r="A405" s="24" t="s">
        <v>486</v>
      </c>
      <c r="B405" s="25" t="s">
        <v>506</v>
      </c>
      <c r="C405">
        <v>855</v>
      </c>
      <c r="D405">
        <v>2532957</v>
      </c>
      <c r="E405" s="27">
        <v>659150</v>
      </c>
      <c r="F405" s="28">
        <f t="shared" si="57"/>
        <v>3285.562064780399</v>
      </c>
      <c r="G405" s="29">
        <f t="shared" si="58"/>
        <v>0.00014649602536327732</v>
      </c>
      <c r="H405" s="30">
        <f t="shared" si="59"/>
        <v>3.8427626488659636</v>
      </c>
      <c r="I405" s="30">
        <f t="shared" si="60"/>
        <v>-5264.437935219601</v>
      </c>
      <c r="J405" s="30">
        <f t="shared" si="61"/>
        <v>0</v>
      </c>
      <c r="K405" s="30">
        <f t="shared" si="62"/>
        <v>0</v>
      </c>
      <c r="L405" s="36">
        <f t="shared" si="54"/>
        <v>11984.861106192599</v>
      </c>
      <c r="M405" s="37">
        <f t="shared" si="55"/>
        <v>0</v>
      </c>
      <c r="N405" s="38">
        <f t="shared" si="56"/>
        <v>11984.861106192599</v>
      </c>
      <c r="P405" s="35"/>
    </row>
    <row r="406" spans="1:16" s="14" customFormat="1" ht="12.75">
      <c r="A406" s="24" t="s">
        <v>481</v>
      </c>
      <c r="B406" s="25" t="s">
        <v>507</v>
      </c>
      <c r="C406">
        <v>25927</v>
      </c>
      <c r="D406">
        <v>65547237</v>
      </c>
      <c r="E406" s="27">
        <v>4308100</v>
      </c>
      <c r="F406" s="28">
        <f t="shared" si="57"/>
        <v>394476.2688189689</v>
      </c>
      <c r="G406" s="29">
        <f t="shared" si="58"/>
        <v>0.01758883391721203</v>
      </c>
      <c r="H406" s="30">
        <f t="shared" si="59"/>
        <v>15.214882895011723</v>
      </c>
      <c r="I406" s="30">
        <f t="shared" si="60"/>
        <v>135206.26881896894</v>
      </c>
      <c r="J406" s="30">
        <f t="shared" si="61"/>
        <v>135206.26881896894</v>
      </c>
      <c r="K406" s="30">
        <f t="shared" si="62"/>
        <v>0.014691377298936659</v>
      </c>
      <c r="L406" s="36">
        <f t="shared" si="54"/>
        <v>1438945.0566658007</v>
      </c>
      <c r="M406" s="37">
        <f t="shared" si="55"/>
        <v>359241.43229183165</v>
      </c>
      <c r="N406" s="38">
        <f t="shared" si="56"/>
        <v>1798186.4889576323</v>
      </c>
      <c r="P406" s="35"/>
    </row>
    <row r="407" spans="1:16" s="14" customFormat="1" ht="12.75">
      <c r="A407" s="24" t="s">
        <v>485</v>
      </c>
      <c r="B407" s="25" t="s">
        <v>508</v>
      </c>
      <c r="C407">
        <v>1590</v>
      </c>
      <c r="D407">
        <v>3502729.85</v>
      </c>
      <c r="E407" s="27">
        <v>266750</v>
      </c>
      <c r="F407" s="28">
        <f t="shared" si="57"/>
        <v>20878.50219868791</v>
      </c>
      <c r="G407" s="29">
        <f t="shared" si="58"/>
        <v>0.0009309267417082434</v>
      </c>
      <c r="H407" s="30">
        <f t="shared" si="59"/>
        <v>13.131133458294283</v>
      </c>
      <c r="I407" s="30">
        <f t="shared" si="60"/>
        <v>4978.502198687909</v>
      </c>
      <c r="J407" s="30">
        <f t="shared" si="61"/>
        <v>4978.502198687909</v>
      </c>
      <c r="K407" s="30">
        <f t="shared" si="62"/>
        <v>0.0005409590459332931</v>
      </c>
      <c r="L407" s="36">
        <f t="shared" si="54"/>
        <v>76159.25190971428</v>
      </c>
      <c r="M407" s="37">
        <f t="shared" si="55"/>
        <v>13227.820545209512</v>
      </c>
      <c r="N407" s="38">
        <f t="shared" si="56"/>
        <v>89387.0724549238</v>
      </c>
      <c r="P407" s="35"/>
    </row>
    <row r="408" spans="1:16" s="14" customFormat="1" ht="12.75">
      <c r="A408" s="24" t="s">
        <v>486</v>
      </c>
      <c r="B408" s="25" t="s">
        <v>212</v>
      </c>
      <c r="C408">
        <v>569</v>
      </c>
      <c r="D408">
        <v>2931361</v>
      </c>
      <c r="E408" s="27">
        <v>691150</v>
      </c>
      <c r="F408" s="28">
        <f t="shared" si="57"/>
        <v>2413.2885900311076</v>
      </c>
      <c r="G408" s="29">
        <f t="shared" si="58"/>
        <v>0.00010760325920604232</v>
      </c>
      <c r="H408" s="30">
        <f t="shared" si="59"/>
        <v>4.241280474571367</v>
      </c>
      <c r="I408" s="30">
        <f t="shared" si="60"/>
        <v>-3276.7114099688924</v>
      </c>
      <c r="J408" s="30">
        <f t="shared" si="61"/>
        <v>0</v>
      </c>
      <c r="K408" s="30">
        <f t="shared" si="62"/>
        <v>0</v>
      </c>
      <c r="L408" s="36">
        <f t="shared" si="54"/>
        <v>8803.038259639558</v>
      </c>
      <c r="M408" s="37">
        <f t="shared" si="55"/>
        <v>0</v>
      </c>
      <c r="N408" s="38">
        <f t="shared" si="56"/>
        <v>8803.038259639558</v>
      </c>
      <c r="P408" s="35"/>
    </row>
    <row r="409" spans="1:16" s="14" customFormat="1" ht="12.75">
      <c r="A409" s="24" t="s">
        <v>483</v>
      </c>
      <c r="B409" s="25" t="s">
        <v>144</v>
      </c>
      <c r="C409">
        <v>1745</v>
      </c>
      <c r="D409">
        <v>7090471.98</v>
      </c>
      <c r="E409" s="27">
        <v>619750</v>
      </c>
      <c r="F409" s="28">
        <f t="shared" si="57"/>
        <v>19964.29787027027</v>
      </c>
      <c r="G409" s="29">
        <f t="shared" si="58"/>
        <v>0.0008901643705088913</v>
      </c>
      <c r="H409" s="30">
        <f t="shared" si="59"/>
        <v>11.44085837837838</v>
      </c>
      <c r="I409" s="30">
        <f t="shared" si="60"/>
        <v>2514.2978702702726</v>
      </c>
      <c r="J409" s="30">
        <f t="shared" si="61"/>
        <v>2514.2978702702726</v>
      </c>
      <c r="K409" s="30">
        <f t="shared" si="62"/>
        <v>0.00027320107992560134</v>
      </c>
      <c r="L409" s="36">
        <f t="shared" si="54"/>
        <v>72824.47640319899</v>
      </c>
      <c r="M409" s="37">
        <f t="shared" si="55"/>
        <v>6680.4592421196485</v>
      </c>
      <c r="N409" s="38">
        <f t="shared" si="56"/>
        <v>79504.93564531863</v>
      </c>
      <c r="P409" s="35"/>
    </row>
    <row r="410" spans="1:16" s="14" customFormat="1" ht="12.75">
      <c r="A410" s="24" t="s">
        <v>488</v>
      </c>
      <c r="B410" s="25" t="s">
        <v>301</v>
      </c>
      <c r="C410">
        <v>385</v>
      </c>
      <c r="D410">
        <v>344816.12</v>
      </c>
      <c r="E410" s="27">
        <v>17650</v>
      </c>
      <c r="F410" s="28">
        <f t="shared" si="57"/>
        <v>7521.4847705382435</v>
      </c>
      <c r="G410" s="29">
        <f t="shared" si="58"/>
        <v>0.0003353665528116942</v>
      </c>
      <c r="H410" s="30">
        <f t="shared" si="59"/>
        <v>19.536324079320114</v>
      </c>
      <c r="I410" s="30">
        <f t="shared" si="60"/>
        <v>3671.4847705382435</v>
      </c>
      <c r="J410" s="30">
        <f t="shared" si="61"/>
        <v>3671.4847705382435</v>
      </c>
      <c r="K410" s="30">
        <f t="shared" si="62"/>
        <v>0.0003989398456331764</v>
      </c>
      <c r="L410" s="36">
        <f t="shared" si="54"/>
        <v>27436.386380748165</v>
      </c>
      <c r="M410" s="37">
        <f t="shared" si="55"/>
        <v>9755.090937179695</v>
      </c>
      <c r="N410" s="38">
        <f t="shared" si="56"/>
        <v>37191.477317927856</v>
      </c>
      <c r="P410" s="35"/>
    </row>
    <row r="411" spans="1:16" s="14" customFormat="1" ht="12.75">
      <c r="A411" s="24" t="s">
        <v>488</v>
      </c>
      <c r="B411" s="25" t="s">
        <v>302</v>
      </c>
      <c r="C411">
        <v>394</v>
      </c>
      <c r="D411">
        <v>419487.5</v>
      </c>
      <c r="E411" s="27">
        <v>19650</v>
      </c>
      <c r="F411" s="28">
        <f t="shared" si="57"/>
        <v>8411.09796437659</v>
      </c>
      <c r="G411" s="29">
        <f t="shared" si="58"/>
        <v>0.0003750324591128004</v>
      </c>
      <c r="H411" s="30">
        <f t="shared" si="59"/>
        <v>21.34796437659033</v>
      </c>
      <c r="I411" s="30">
        <f t="shared" si="60"/>
        <v>4471.0979643765895</v>
      </c>
      <c r="J411" s="30">
        <f t="shared" si="61"/>
        <v>4471.0979643765895</v>
      </c>
      <c r="K411" s="30">
        <f t="shared" si="62"/>
        <v>0.00048582501173161986</v>
      </c>
      <c r="L411" s="36">
        <f t="shared" si="54"/>
        <v>30681.45993473126</v>
      </c>
      <c r="M411" s="37">
        <f t="shared" si="55"/>
        <v>11879.653589067864</v>
      </c>
      <c r="N411" s="38">
        <f t="shared" si="56"/>
        <v>42561.113523799126</v>
      </c>
      <c r="P411" s="35"/>
    </row>
    <row r="412" spans="1:16" s="14" customFormat="1" ht="12.75">
      <c r="A412" s="24" t="s">
        <v>481</v>
      </c>
      <c r="B412" s="25" t="s">
        <v>94</v>
      </c>
      <c r="C412">
        <v>10504</v>
      </c>
      <c r="D412">
        <v>13173872</v>
      </c>
      <c r="E412" s="27">
        <v>1103700</v>
      </c>
      <c r="F412" s="28">
        <f t="shared" si="57"/>
        <v>125376.7794581861</v>
      </c>
      <c r="G412" s="29">
        <f t="shared" si="58"/>
        <v>0.005590276336691295</v>
      </c>
      <c r="H412" s="30">
        <f t="shared" si="59"/>
        <v>11.936098577512006</v>
      </c>
      <c r="I412" s="30">
        <f t="shared" si="60"/>
        <v>20336.77945818611</v>
      </c>
      <c r="J412" s="30">
        <f t="shared" si="61"/>
        <v>20336.77945818611</v>
      </c>
      <c r="K412" s="30">
        <f t="shared" si="62"/>
        <v>0.0022097740191729903</v>
      </c>
      <c r="L412" s="36">
        <f t="shared" si="54"/>
        <v>457341.3188128389</v>
      </c>
      <c r="M412" s="37">
        <f t="shared" si="55"/>
        <v>54034.578755692266</v>
      </c>
      <c r="N412" s="38">
        <f t="shared" si="56"/>
        <v>511375.89756853116</v>
      </c>
      <c r="P412" s="35"/>
    </row>
    <row r="413" spans="1:16" s="14" customFormat="1" ht="12.75">
      <c r="A413" s="24" t="s">
        <v>491</v>
      </c>
      <c r="B413" s="25" t="s">
        <v>367</v>
      </c>
      <c r="C413">
        <v>642</v>
      </c>
      <c r="D413">
        <v>784715</v>
      </c>
      <c r="E413" s="27">
        <v>53500</v>
      </c>
      <c r="F413" s="28">
        <f t="shared" si="57"/>
        <v>9416.58</v>
      </c>
      <c r="G413" s="29">
        <f t="shared" si="58"/>
        <v>0.00041986470360818847</v>
      </c>
      <c r="H413" s="30">
        <f t="shared" si="59"/>
        <v>14.667570093457943</v>
      </c>
      <c r="I413" s="30">
        <f t="shared" si="60"/>
        <v>2996.5799999999995</v>
      </c>
      <c r="J413" s="30">
        <f t="shared" si="61"/>
        <v>2996.5799999999995</v>
      </c>
      <c r="K413" s="30">
        <f t="shared" si="62"/>
        <v>0.0003256053714890416</v>
      </c>
      <c r="L413" s="36">
        <f t="shared" si="54"/>
        <v>34349.192366540854</v>
      </c>
      <c r="M413" s="37">
        <f t="shared" si="55"/>
        <v>7961.877068129168</v>
      </c>
      <c r="N413" s="38">
        <f t="shared" si="56"/>
        <v>42311.06943467002</v>
      </c>
      <c r="P413" s="35"/>
    </row>
    <row r="414" spans="1:16" s="14" customFormat="1" ht="12.75">
      <c r="A414" s="24" t="s">
        <v>488</v>
      </c>
      <c r="B414" s="25" t="s">
        <v>303</v>
      </c>
      <c r="C414">
        <v>1212</v>
      </c>
      <c r="D414">
        <v>1468779.44</v>
      </c>
      <c r="E414" s="27">
        <v>91900</v>
      </c>
      <c r="F414" s="28">
        <f t="shared" si="57"/>
        <v>19370.627652665942</v>
      </c>
      <c r="G414" s="29">
        <f t="shared" si="58"/>
        <v>0.0008636939141483602</v>
      </c>
      <c r="H414" s="30">
        <f t="shared" si="59"/>
        <v>15.982366050054406</v>
      </c>
      <c r="I414" s="30">
        <f t="shared" si="60"/>
        <v>7250.627652665939</v>
      </c>
      <c r="J414" s="30">
        <f t="shared" si="61"/>
        <v>7250.627652665939</v>
      </c>
      <c r="K414" s="30">
        <f t="shared" si="62"/>
        <v>0.0007878459144674968</v>
      </c>
      <c r="L414" s="36">
        <f t="shared" si="54"/>
        <v>70658.92452483367</v>
      </c>
      <c r="M414" s="37">
        <f t="shared" si="55"/>
        <v>19264.830585969397</v>
      </c>
      <c r="N414" s="38">
        <f t="shared" si="56"/>
        <v>89923.75511080306</v>
      </c>
      <c r="P414" s="35"/>
    </row>
    <row r="415" spans="1:16" s="14" customFormat="1" ht="12.75">
      <c r="A415" s="24" t="s">
        <v>493</v>
      </c>
      <c r="B415" s="25" t="s">
        <v>427</v>
      </c>
      <c r="C415">
        <v>1145</v>
      </c>
      <c r="D415">
        <v>2765668.08</v>
      </c>
      <c r="E415" s="27">
        <v>167650</v>
      </c>
      <c r="F415" s="28">
        <f t="shared" si="57"/>
        <v>18888.696400835073</v>
      </c>
      <c r="G415" s="29">
        <f t="shared" si="58"/>
        <v>0.0008422056538447796</v>
      </c>
      <c r="H415" s="30">
        <f t="shared" si="59"/>
        <v>16.496678079331943</v>
      </c>
      <c r="I415" s="30">
        <f t="shared" si="60"/>
        <v>7438.696400835075</v>
      </c>
      <c r="J415" s="30">
        <f t="shared" si="61"/>
        <v>7438.696400835075</v>
      </c>
      <c r="K415" s="30">
        <f t="shared" si="62"/>
        <v>0.0008082812756502753</v>
      </c>
      <c r="L415" s="36">
        <f t="shared" si="54"/>
        <v>68900.96682930234</v>
      </c>
      <c r="M415" s="37">
        <f t="shared" si="55"/>
        <v>19764.526990964292</v>
      </c>
      <c r="N415" s="38">
        <f t="shared" si="56"/>
        <v>88665.49382026664</v>
      </c>
      <c r="P415" s="35"/>
    </row>
    <row r="416" spans="1:16" s="14" customFormat="1" ht="12.75">
      <c r="A416" s="39" t="s">
        <v>480</v>
      </c>
      <c r="B416" s="25" t="s">
        <v>64</v>
      </c>
      <c r="C416">
        <v>238</v>
      </c>
      <c r="D416">
        <v>289535.17</v>
      </c>
      <c r="E416" s="27">
        <v>16700</v>
      </c>
      <c r="F416" s="28">
        <f t="shared" si="57"/>
        <v>4126.309608383233</v>
      </c>
      <c r="G416" s="29">
        <f t="shared" si="58"/>
        <v>0.0001839831192130738</v>
      </c>
      <c r="H416" s="30">
        <f t="shared" si="59"/>
        <v>17.337435329341318</v>
      </c>
      <c r="I416" s="30">
        <f t="shared" si="60"/>
        <v>1746.3096083832336</v>
      </c>
      <c r="J416" s="30">
        <f t="shared" si="61"/>
        <v>1746.3096083832336</v>
      </c>
      <c r="K416" s="30">
        <f t="shared" si="62"/>
        <v>0.00018975224715258917</v>
      </c>
      <c r="L416" s="36">
        <f t="shared" si="54"/>
        <v>15051.685697170475</v>
      </c>
      <c r="M416" s="37">
        <f t="shared" si="55"/>
        <v>4639.9236545795875</v>
      </c>
      <c r="N416" s="38">
        <f t="shared" si="56"/>
        <v>19691.609351750063</v>
      </c>
      <c r="P416" s="35"/>
    </row>
    <row r="417" spans="1:16" s="14" customFormat="1" ht="12.75">
      <c r="A417" s="24" t="s">
        <v>492</v>
      </c>
      <c r="B417" s="25" t="s">
        <v>388</v>
      </c>
      <c r="C417">
        <v>1623</v>
      </c>
      <c r="D417">
        <v>3629196.63</v>
      </c>
      <c r="E417" s="27">
        <v>194350</v>
      </c>
      <c r="F417" s="28">
        <f t="shared" si="57"/>
        <v>30307.106408489835</v>
      </c>
      <c r="G417" s="29">
        <f t="shared" si="58"/>
        <v>0.0013513275785287668</v>
      </c>
      <c r="H417" s="30">
        <f t="shared" si="59"/>
        <v>18.67350980190378</v>
      </c>
      <c r="I417" s="30">
        <f t="shared" si="60"/>
        <v>14077.106408489835</v>
      </c>
      <c r="J417" s="30">
        <f t="shared" si="61"/>
        <v>14077.106408489835</v>
      </c>
      <c r="K417" s="30">
        <f t="shared" si="62"/>
        <v>0.0015296042360381174</v>
      </c>
      <c r="L417" s="36">
        <f t="shared" si="54"/>
        <v>110552.3054122028</v>
      </c>
      <c r="M417" s="37">
        <f t="shared" si="55"/>
        <v>37402.70264747459</v>
      </c>
      <c r="N417" s="38">
        <f t="shared" si="56"/>
        <v>147955.00805967738</v>
      </c>
      <c r="P417" s="35"/>
    </row>
    <row r="418" spans="1:16" s="14" customFormat="1" ht="14.25">
      <c r="A418" s="24" t="s">
        <v>487</v>
      </c>
      <c r="B418" s="25" t="s">
        <v>244</v>
      </c>
      <c r="C418">
        <v>234</v>
      </c>
      <c r="D418" s="102">
        <v>692180.1699999999</v>
      </c>
      <c r="E418" s="27">
        <v>76650</v>
      </c>
      <c r="F418" s="28">
        <f t="shared" si="57"/>
        <v>2113.1136305283753</v>
      </c>
      <c r="G418" s="29">
        <f t="shared" si="58"/>
        <v>9.42191143888991E-05</v>
      </c>
      <c r="H418" s="30">
        <f t="shared" si="59"/>
        <v>9.030400130463143</v>
      </c>
      <c r="I418" s="30">
        <f t="shared" si="60"/>
        <v>-226.88636947162462</v>
      </c>
      <c r="J418" s="30">
        <f t="shared" si="61"/>
        <v>0</v>
      </c>
      <c r="K418" s="30">
        <f t="shared" si="62"/>
        <v>0</v>
      </c>
      <c r="L418" s="36">
        <f t="shared" si="54"/>
        <v>7708.079428771243</v>
      </c>
      <c r="M418" s="37">
        <f t="shared" si="55"/>
        <v>0</v>
      </c>
      <c r="N418" s="38">
        <f t="shared" si="56"/>
        <v>7708.079428771243</v>
      </c>
      <c r="P418" s="35"/>
    </row>
    <row r="419" spans="1:16" s="14" customFormat="1" ht="12.75">
      <c r="A419" s="24" t="s">
        <v>483</v>
      </c>
      <c r="B419" s="25" t="s">
        <v>145</v>
      </c>
      <c r="C419">
        <v>1053</v>
      </c>
      <c r="D419">
        <v>3414879.87</v>
      </c>
      <c r="E419" s="27">
        <v>286100</v>
      </c>
      <c r="F419" s="28">
        <f t="shared" si="57"/>
        <v>12568.572188430619</v>
      </c>
      <c r="G419" s="29">
        <f t="shared" si="58"/>
        <v>0.0005604051403666239</v>
      </c>
      <c r="H419" s="30">
        <f t="shared" si="59"/>
        <v>11.935965990912269</v>
      </c>
      <c r="I419" s="30">
        <f t="shared" si="60"/>
        <v>2038.5721884306192</v>
      </c>
      <c r="J419" s="30">
        <f t="shared" si="61"/>
        <v>2038.5721884306192</v>
      </c>
      <c r="K419" s="30">
        <f t="shared" si="62"/>
        <v>0.00022150920540121754</v>
      </c>
      <c r="L419" s="36">
        <f t="shared" si="54"/>
        <v>45846.82590421987</v>
      </c>
      <c r="M419" s="37">
        <f t="shared" si="55"/>
        <v>5416.46181940467</v>
      </c>
      <c r="N419" s="38">
        <f t="shared" si="56"/>
        <v>51263.28772362454</v>
      </c>
      <c r="P419" s="35"/>
    </row>
    <row r="420" spans="1:16" s="14" customFormat="1" ht="14.25">
      <c r="A420" s="24" t="s">
        <v>487</v>
      </c>
      <c r="B420" s="25" t="s">
        <v>245</v>
      </c>
      <c r="C420">
        <v>383</v>
      </c>
      <c r="D420" s="102">
        <v>641679.18</v>
      </c>
      <c r="E420" s="27">
        <v>48900</v>
      </c>
      <c r="F420" s="28">
        <f t="shared" si="57"/>
        <v>5025.830796319019</v>
      </c>
      <c r="G420" s="29">
        <f t="shared" si="58"/>
        <v>0.00022409080129743398</v>
      </c>
      <c r="H420" s="30">
        <f t="shared" si="59"/>
        <v>13.122273619631903</v>
      </c>
      <c r="I420" s="30">
        <f t="shared" si="60"/>
        <v>1195.8307963190189</v>
      </c>
      <c r="J420" s="30">
        <f t="shared" si="61"/>
        <v>1195.8307963190189</v>
      </c>
      <c r="K420" s="30">
        <f t="shared" si="62"/>
        <v>0.00012993777261861543</v>
      </c>
      <c r="L420" s="36">
        <f t="shared" si="54"/>
        <v>18332.90099212742</v>
      </c>
      <c r="M420" s="37">
        <f t="shared" si="55"/>
        <v>3177.30806271651</v>
      </c>
      <c r="N420" s="38">
        <f t="shared" si="56"/>
        <v>21510.20905484393</v>
      </c>
      <c r="P420" s="35"/>
    </row>
    <row r="421" spans="1:16" s="14" customFormat="1" ht="12.75">
      <c r="A421" s="24" t="s">
        <v>482</v>
      </c>
      <c r="B421" s="25" t="s">
        <v>113</v>
      </c>
      <c r="C421">
        <v>1180</v>
      </c>
      <c r="D421">
        <v>1172284.4</v>
      </c>
      <c r="E421" s="27">
        <v>83650</v>
      </c>
      <c r="F421" s="28">
        <f t="shared" si="57"/>
        <v>16536.70761506276</v>
      </c>
      <c r="G421" s="29">
        <f t="shared" si="58"/>
        <v>0.0007373356188184669</v>
      </c>
      <c r="H421" s="30">
        <f t="shared" si="59"/>
        <v>14.0141589958159</v>
      </c>
      <c r="I421" s="30">
        <f t="shared" si="60"/>
        <v>4736.707615062761</v>
      </c>
      <c r="J421" s="30">
        <f t="shared" si="61"/>
        <v>4736.707615062761</v>
      </c>
      <c r="K421" s="30">
        <f t="shared" si="62"/>
        <v>0.0005146858894598118</v>
      </c>
      <c r="L421" s="36">
        <f t="shared" si="54"/>
        <v>60321.53403667062</v>
      </c>
      <c r="M421" s="37">
        <f t="shared" si="55"/>
        <v>12585.375240708076</v>
      </c>
      <c r="N421" s="38">
        <f t="shared" si="56"/>
        <v>72906.9092773787</v>
      </c>
      <c r="P421" s="35"/>
    </row>
    <row r="422" spans="1:16" s="14" customFormat="1" ht="12.75">
      <c r="A422" s="24" t="s">
        <v>483</v>
      </c>
      <c r="B422" s="25" t="s">
        <v>146</v>
      </c>
      <c r="C422">
        <v>1249</v>
      </c>
      <c r="D422">
        <v>2547505.56</v>
      </c>
      <c r="E422" s="27">
        <v>190250</v>
      </c>
      <c r="F422" s="28">
        <f t="shared" si="57"/>
        <v>16724.491166570304</v>
      </c>
      <c r="G422" s="29">
        <f t="shared" si="58"/>
        <v>0.0007457084766071978</v>
      </c>
      <c r="H422" s="30">
        <f t="shared" si="59"/>
        <v>13.39030517739816</v>
      </c>
      <c r="I422" s="30">
        <f t="shared" si="60"/>
        <v>4234.491166570302</v>
      </c>
      <c r="J422" s="30">
        <f t="shared" si="61"/>
        <v>4234.491166570302</v>
      </c>
      <c r="K422" s="30">
        <f t="shared" si="62"/>
        <v>0.0004601155548519274</v>
      </c>
      <c r="L422" s="36">
        <f t="shared" si="54"/>
        <v>61006.51874810565</v>
      </c>
      <c r="M422" s="37">
        <f t="shared" si="55"/>
        <v>11250.992169176736</v>
      </c>
      <c r="N422" s="38">
        <f t="shared" si="56"/>
        <v>72257.51091728239</v>
      </c>
      <c r="P422" s="35"/>
    </row>
    <row r="423" spans="1:16" s="14" customFormat="1" ht="14.25">
      <c r="A423" s="24" t="s">
        <v>487</v>
      </c>
      <c r="B423" s="25" t="s">
        <v>246</v>
      </c>
      <c r="C423">
        <v>919</v>
      </c>
      <c r="D423" s="102">
        <v>1280779.52</v>
      </c>
      <c r="E423" s="27">
        <v>70300</v>
      </c>
      <c r="F423" s="28">
        <f t="shared" si="57"/>
        <v>16743.04948620199</v>
      </c>
      <c r="G423" s="29">
        <f t="shared" si="58"/>
        <v>0.0007465359514835993</v>
      </c>
      <c r="H423" s="30">
        <f t="shared" si="59"/>
        <v>18.21876984352774</v>
      </c>
      <c r="I423" s="30">
        <f t="shared" si="60"/>
        <v>7553.049486201991</v>
      </c>
      <c r="J423" s="30">
        <f t="shared" si="61"/>
        <v>7553.049486201991</v>
      </c>
      <c r="K423" s="30">
        <f t="shared" si="62"/>
        <v>0.000820706766991008</v>
      </c>
      <c r="L423" s="36">
        <f t="shared" si="54"/>
        <v>61074.2145878934</v>
      </c>
      <c r="M423" s="37">
        <f t="shared" si="55"/>
        <v>20068.361765291247</v>
      </c>
      <c r="N423" s="38">
        <f t="shared" si="56"/>
        <v>81142.57635318465</v>
      </c>
      <c r="P423" s="35"/>
    </row>
    <row r="424" spans="1:16" s="14" customFormat="1" ht="12.75">
      <c r="A424" s="24" t="s">
        <v>483</v>
      </c>
      <c r="B424" s="25" t="s">
        <v>147</v>
      </c>
      <c r="C424">
        <v>1488</v>
      </c>
      <c r="D424">
        <v>2700628.61</v>
      </c>
      <c r="E424" s="27">
        <v>353200</v>
      </c>
      <c r="F424" s="28">
        <f t="shared" si="57"/>
        <v>11377.506714835787</v>
      </c>
      <c r="G424" s="29">
        <f t="shared" si="58"/>
        <v>0.0005072981363323736</v>
      </c>
      <c r="H424" s="30">
        <f t="shared" si="59"/>
        <v>7.646173867497168</v>
      </c>
      <c r="I424" s="30">
        <f t="shared" si="60"/>
        <v>-3502.4932851642134</v>
      </c>
      <c r="J424" s="30">
        <f t="shared" si="61"/>
        <v>0</v>
      </c>
      <c r="K424" s="30">
        <f t="shared" si="62"/>
        <v>0</v>
      </c>
      <c r="L424" s="36">
        <f t="shared" si="54"/>
        <v>41502.13419304087</v>
      </c>
      <c r="M424" s="37">
        <f t="shared" si="55"/>
        <v>0</v>
      </c>
      <c r="N424" s="38">
        <f t="shared" si="56"/>
        <v>41502.13419304087</v>
      </c>
      <c r="P424" s="35"/>
    </row>
    <row r="425" spans="1:16" s="14" customFormat="1" ht="12.75">
      <c r="A425" s="24" t="s">
        <v>483</v>
      </c>
      <c r="B425" s="25" t="s">
        <v>148</v>
      </c>
      <c r="C425">
        <v>337</v>
      </c>
      <c r="D425">
        <v>2030855.37</v>
      </c>
      <c r="E425" s="27">
        <v>158600</v>
      </c>
      <c r="F425" s="28">
        <f t="shared" si="57"/>
        <v>4315.247539029004</v>
      </c>
      <c r="G425" s="29">
        <f t="shared" si="58"/>
        <v>0.00019240744824239558</v>
      </c>
      <c r="H425" s="30">
        <f t="shared" si="59"/>
        <v>12.804888839848676</v>
      </c>
      <c r="I425" s="30">
        <f t="shared" si="60"/>
        <v>945.2475390290039</v>
      </c>
      <c r="J425" s="30">
        <f t="shared" si="61"/>
        <v>945.2475390290039</v>
      </c>
      <c r="K425" s="30">
        <f t="shared" si="62"/>
        <v>0.00010270964769658785</v>
      </c>
      <c r="L425" s="36">
        <f t="shared" si="54"/>
        <v>15740.881278271865</v>
      </c>
      <c r="M425" s="37">
        <f t="shared" si="55"/>
        <v>2511.511357848133</v>
      </c>
      <c r="N425" s="38">
        <f t="shared" si="56"/>
        <v>18252.39263612</v>
      </c>
      <c r="P425" s="35"/>
    </row>
    <row r="426" spans="1:16" s="14" customFormat="1" ht="12.75">
      <c r="A426" s="24" t="s">
        <v>492</v>
      </c>
      <c r="B426" s="25" t="s">
        <v>389</v>
      </c>
      <c r="C426">
        <v>1391</v>
      </c>
      <c r="D426">
        <v>1988952.18</v>
      </c>
      <c r="E426" s="27">
        <v>121850</v>
      </c>
      <c r="F426" s="28">
        <f t="shared" si="57"/>
        <v>22705.231697825195</v>
      </c>
      <c r="G426" s="29">
        <f t="shared" si="58"/>
        <v>0.00101237661413832</v>
      </c>
      <c r="H426" s="30">
        <f t="shared" si="59"/>
        <v>16.32295592942142</v>
      </c>
      <c r="I426" s="30">
        <f t="shared" si="60"/>
        <v>8795.231697825193</v>
      </c>
      <c r="J426" s="30">
        <f t="shared" si="61"/>
        <v>8795.231697825193</v>
      </c>
      <c r="K426" s="30">
        <f t="shared" si="62"/>
        <v>0.0009556810378173006</v>
      </c>
      <c r="L426" s="36">
        <f t="shared" si="54"/>
        <v>82822.67779974033</v>
      </c>
      <c r="M426" s="37">
        <f t="shared" si="55"/>
        <v>23368.824981744918</v>
      </c>
      <c r="N426" s="38">
        <f t="shared" si="56"/>
        <v>106191.50278148524</v>
      </c>
      <c r="P426" s="35"/>
    </row>
    <row r="427" spans="1:16" s="14" customFormat="1" ht="14.25">
      <c r="A427" s="24" t="s">
        <v>487</v>
      </c>
      <c r="B427" s="25" t="s">
        <v>247</v>
      </c>
      <c r="C427">
        <v>386</v>
      </c>
      <c r="D427" s="102">
        <v>1239501.63</v>
      </c>
      <c r="E427" s="27">
        <v>91300</v>
      </c>
      <c r="F427" s="28">
        <f t="shared" si="57"/>
        <v>5240.3902429353775</v>
      </c>
      <c r="G427" s="29">
        <f t="shared" si="58"/>
        <v>0.0002336575376772995</v>
      </c>
      <c r="H427" s="30">
        <f t="shared" si="59"/>
        <v>13.57614052573932</v>
      </c>
      <c r="I427" s="30">
        <f t="shared" si="60"/>
        <v>1380.3902429353773</v>
      </c>
      <c r="J427" s="30">
        <f t="shared" si="61"/>
        <v>1380.3902429353773</v>
      </c>
      <c r="K427" s="30">
        <f t="shared" si="62"/>
        <v>0.0001499918166212222</v>
      </c>
      <c r="L427" s="36">
        <f t="shared" si="54"/>
        <v>19115.55708445434</v>
      </c>
      <c r="M427" s="37">
        <f t="shared" si="55"/>
        <v>3667.6802956358365</v>
      </c>
      <c r="N427" s="38">
        <f t="shared" si="56"/>
        <v>22783.237380090177</v>
      </c>
      <c r="P427" s="35"/>
    </row>
    <row r="428" spans="1:16" s="14" customFormat="1" ht="12.75">
      <c r="A428" s="24" t="s">
        <v>493</v>
      </c>
      <c r="B428" s="25" t="s">
        <v>428</v>
      </c>
      <c r="C428">
        <v>61</v>
      </c>
      <c r="D428">
        <v>137207.62</v>
      </c>
      <c r="E428" s="27">
        <v>7550</v>
      </c>
      <c r="F428" s="28">
        <f t="shared" si="57"/>
        <v>1108.564876821192</v>
      </c>
      <c r="G428" s="29">
        <f t="shared" si="58"/>
        <v>4.942848289261895E-05</v>
      </c>
      <c r="H428" s="30">
        <f t="shared" si="59"/>
        <v>18.173194701986755</v>
      </c>
      <c r="I428" s="30">
        <f t="shared" si="60"/>
        <v>498.56487682119206</v>
      </c>
      <c r="J428" s="30">
        <f t="shared" si="61"/>
        <v>498.56487682119206</v>
      </c>
      <c r="K428" s="30">
        <f t="shared" si="62"/>
        <v>5.417355849960707E-05</v>
      </c>
      <c r="L428" s="36">
        <f t="shared" si="54"/>
        <v>4043.751362460872</v>
      </c>
      <c r="M428" s="37">
        <f t="shared" si="55"/>
        <v>1324.6808894597486</v>
      </c>
      <c r="N428" s="38">
        <f t="shared" si="56"/>
        <v>5368.432251920621</v>
      </c>
      <c r="P428" s="35"/>
    </row>
    <row r="429" spans="1:16" s="14" customFormat="1" ht="12.75">
      <c r="A429" s="24" t="s">
        <v>482</v>
      </c>
      <c r="B429" s="25" t="s">
        <v>114</v>
      </c>
      <c r="C429">
        <v>521</v>
      </c>
      <c r="D429">
        <v>829863.56</v>
      </c>
      <c r="E429" s="27">
        <v>40600</v>
      </c>
      <c r="F429" s="28">
        <f t="shared" si="57"/>
        <v>10649.234353694583</v>
      </c>
      <c r="G429" s="29">
        <f t="shared" si="58"/>
        <v>0.0004748260648311929</v>
      </c>
      <c r="H429" s="30">
        <f t="shared" si="59"/>
        <v>20.439989162561577</v>
      </c>
      <c r="I429" s="30">
        <f t="shared" si="60"/>
        <v>5439.234353694582</v>
      </c>
      <c r="J429" s="30">
        <f t="shared" si="61"/>
        <v>5439.234353694582</v>
      </c>
      <c r="K429" s="30">
        <f t="shared" si="62"/>
        <v>0.0005910217388992391</v>
      </c>
      <c r="L429" s="36">
        <f t="shared" si="54"/>
        <v>38845.5893085845</v>
      </c>
      <c r="M429" s="37">
        <f t="shared" si="55"/>
        <v>14451.980347216253</v>
      </c>
      <c r="N429" s="38">
        <f t="shared" si="56"/>
        <v>53297.569655800755</v>
      </c>
      <c r="P429" s="35"/>
    </row>
    <row r="430" spans="1:16" s="14" customFormat="1" ht="12.75">
      <c r="A430" s="24" t="s">
        <v>491</v>
      </c>
      <c r="B430" s="25" t="s">
        <v>368</v>
      </c>
      <c r="C430">
        <v>35</v>
      </c>
      <c r="D430">
        <v>464686.64</v>
      </c>
      <c r="E430" s="27">
        <v>49200</v>
      </c>
      <c r="F430" s="28">
        <f t="shared" si="57"/>
        <v>330.5697642276423</v>
      </c>
      <c r="G430" s="29">
        <f t="shared" si="58"/>
        <v>1.4739382671762761E-05</v>
      </c>
      <c r="H430" s="30">
        <f t="shared" si="59"/>
        <v>9.444850406504065</v>
      </c>
      <c r="I430" s="30">
        <f t="shared" si="60"/>
        <v>-19.430235772357733</v>
      </c>
      <c r="J430" s="30">
        <f t="shared" si="61"/>
        <v>0</v>
      </c>
      <c r="K430" s="30">
        <f t="shared" si="62"/>
        <v>0</v>
      </c>
      <c r="L430" s="36">
        <f t="shared" si="54"/>
        <v>1205.8310365352752</v>
      </c>
      <c r="M430" s="37">
        <f t="shared" si="55"/>
        <v>0</v>
      </c>
      <c r="N430" s="38">
        <f t="shared" si="56"/>
        <v>1205.8310365352752</v>
      </c>
      <c r="P430" s="35"/>
    </row>
    <row r="431" spans="1:16" s="14" customFormat="1" ht="12.75">
      <c r="A431" s="24" t="s">
        <v>485</v>
      </c>
      <c r="B431" s="25" t="s">
        <v>194</v>
      </c>
      <c r="C431">
        <v>2777</v>
      </c>
      <c r="D431">
        <v>7555281.03</v>
      </c>
      <c r="E431" s="27">
        <v>360300</v>
      </c>
      <c r="F431" s="28">
        <f t="shared" si="57"/>
        <v>58232.071663363866</v>
      </c>
      <c r="G431" s="29">
        <f t="shared" si="58"/>
        <v>0.0025964406939068176</v>
      </c>
      <c r="H431" s="30">
        <f t="shared" si="59"/>
        <v>20.96941723563697</v>
      </c>
      <c r="I431" s="30">
        <f t="shared" si="60"/>
        <v>30462.07166336387</v>
      </c>
      <c r="J431" s="30">
        <f t="shared" si="61"/>
        <v>30462.07166336387</v>
      </c>
      <c r="K431" s="30">
        <f t="shared" si="62"/>
        <v>0.003309978095120238</v>
      </c>
      <c r="L431" s="36">
        <f t="shared" si="54"/>
        <v>212415.19017170547</v>
      </c>
      <c r="M431" s="37">
        <f t="shared" si="55"/>
        <v>80937.3585301391</v>
      </c>
      <c r="N431" s="38">
        <f t="shared" si="56"/>
        <v>293352.5487018446</v>
      </c>
      <c r="P431" s="35"/>
    </row>
    <row r="432" spans="1:16" s="14" customFormat="1" ht="12.75">
      <c r="A432" s="24" t="s">
        <v>492</v>
      </c>
      <c r="B432" s="25" t="s">
        <v>390</v>
      </c>
      <c r="C432">
        <v>959</v>
      </c>
      <c r="D432">
        <v>1041296.87</v>
      </c>
      <c r="E432" s="27">
        <v>50550</v>
      </c>
      <c r="F432" s="28">
        <f t="shared" si="57"/>
        <v>19754.771480316518</v>
      </c>
      <c r="G432" s="29">
        <f t="shared" si="58"/>
        <v>0.0008808220471158945</v>
      </c>
      <c r="H432" s="30">
        <f t="shared" si="59"/>
        <v>20.599344609297724</v>
      </c>
      <c r="I432" s="30">
        <f t="shared" si="60"/>
        <v>10164.771480316516</v>
      </c>
      <c r="J432" s="30">
        <f t="shared" si="61"/>
        <v>10164.771480316516</v>
      </c>
      <c r="K432" s="30">
        <f t="shared" si="62"/>
        <v>0.0011044938543104724</v>
      </c>
      <c r="L432" s="36">
        <f t="shared" si="54"/>
        <v>72060.17956991257</v>
      </c>
      <c r="M432" s="37">
        <f t="shared" si="55"/>
        <v>27007.675734305598</v>
      </c>
      <c r="N432" s="38">
        <f t="shared" si="56"/>
        <v>99067.85530421816</v>
      </c>
      <c r="P432" s="35"/>
    </row>
    <row r="433" spans="1:16" s="14" customFormat="1" ht="12.75">
      <c r="A433" s="24" t="s">
        <v>493</v>
      </c>
      <c r="B433" s="25" t="s">
        <v>429</v>
      </c>
      <c r="C433">
        <v>224</v>
      </c>
      <c r="D433">
        <v>233631</v>
      </c>
      <c r="E433" s="27">
        <v>19650</v>
      </c>
      <c r="F433" s="28">
        <f t="shared" si="57"/>
        <v>2663.274503816794</v>
      </c>
      <c r="G433" s="29">
        <f t="shared" si="58"/>
        <v>0.00011874958426225694</v>
      </c>
      <c r="H433" s="30">
        <f t="shared" si="59"/>
        <v>11.889618320610687</v>
      </c>
      <c r="I433" s="30">
        <f t="shared" si="60"/>
        <v>423.27450381679387</v>
      </c>
      <c r="J433" s="30">
        <f t="shared" si="61"/>
        <v>423.27450381679387</v>
      </c>
      <c r="K433" s="30">
        <f t="shared" si="62"/>
        <v>4.5992582229443886E-05</v>
      </c>
      <c r="L433" s="36">
        <f t="shared" si="54"/>
        <v>9714.920730934873</v>
      </c>
      <c r="M433" s="37">
        <f t="shared" si="55"/>
        <v>1124.6352726984376</v>
      </c>
      <c r="N433" s="38">
        <f t="shared" si="56"/>
        <v>10839.55600363331</v>
      </c>
      <c r="P433" s="35"/>
    </row>
    <row r="434" spans="1:16" s="14" customFormat="1" ht="12.75">
      <c r="A434" s="24" t="s">
        <v>490</v>
      </c>
      <c r="B434" s="25" t="s">
        <v>335</v>
      </c>
      <c r="C434">
        <v>8768</v>
      </c>
      <c r="D434">
        <v>18228930.21</v>
      </c>
      <c r="E434" s="27">
        <v>937550</v>
      </c>
      <c r="F434" s="28">
        <f t="shared" si="57"/>
        <v>170477.58528215028</v>
      </c>
      <c r="G434" s="29">
        <f t="shared" si="58"/>
        <v>0.007601222611216567</v>
      </c>
      <c r="H434" s="30">
        <f t="shared" si="59"/>
        <v>19.443155255719695</v>
      </c>
      <c r="I434" s="30">
        <f t="shared" si="60"/>
        <v>82797.58528215029</v>
      </c>
      <c r="J434" s="30">
        <f t="shared" si="61"/>
        <v>82797.58528215029</v>
      </c>
      <c r="K434" s="30">
        <f t="shared" si="62"/>
        <v>0.008996702412146566</v>
      </c>
      <c r="L434" s="36">
        <f t="shared" si="54"/>
        <v>621857.1255211504</v>
      </c>
      <c r="M434" s="37">
        <f t="shared" si="55"/>
        <v>219992.18961430088</v>
      </c>
      <c r="N434" s="38">
        <f t="shared" si="56"/>
        <v>841849.3151354513</v>
      </c>
      <c r="P434" s="35"/>
    </row>
    <row r="435" spans="1:16" s="14" customFormat="1" ht="12.75">
      <c r="A435" s="24" t="s">
        <v>483</v>
      </c>
      <c r="B435" s="25" t="s">
        <v>149</v>
      </c>
      <c r="C435">
        <v>1568</v>
      </c>
      <c r="D435">
        <v>4963977.81</v>
      </c>
      <c r="E435" s="27">
        <v>496900</v>
      </c>
      <c r="F435" s="28">
        <f t="shared" si="57"/>
        <v>15664.152155524249</v>
      </c>
      <c r="G435" s="29">
        <f t="shared" si="58"/>
        <v>0.0006984302795763171</v>
      </c>
      <c r="H435" s="30">
        <f t="shared" si="59"/>
        <v>9.989892956329241</v>
      </c>
      <c r="I435" s="30">
        <f t="shared" si="60"/>
        <v>-15.847844475750264</v>
      </c>
      <c r="J435" s="30">
        <f t="shared" si="61"/>
        <v>0</v>
      </c>
      <c r="K435" s="30">
        <f t="shared" si="62"/>
        <v>0</v>
      </c>
      <c r="L435" s="36">
        <f t="shared" si="54"/>
        <v>57138.68258421509</v>
      </c>
      <c r="M435" s="37">
        <f t="shared" si="55"/>
        <v>0</v>
      </c>
      <c r="N435" s="38">
        <f t="shared" si="56"/>
        <v>57138.68258421509</v>
      </c>
      <c r="P435" s="35"/>
    </row>
    <row r="436" spans="1:16" s="14" customFormat="1" ht="12.75">
      <c r="A436" s="24" t="s">
        <v>483</v>
      </c>
      <c r="B436" s="25" t="s">
        <v>150</v>
      </c>
      <c r="C436">
        <v>1541</v>
      </c>
      <c r="D436">
        <v>3032860.99</v>
      </c>
      <c r="E436" s="27">
        <v>306950</v>
      </c>
      <c r="F436" s="28">
        <f t="shared" si="57"/>
        <v>15226.058920312755</v>
      </c>
      <c r="G436" s="29">
        <f t="shared" si="58"/>
        <v>0.0006788966605389568</v>
      </c>
      <c r="H436" s="30">
        <f t="shared" si="59"/>
        <v>9.880635250040724</v>
      </c>
      <c r="I436" s="30">
        <f t="shared" si="60"/>
        <v>-183.94107968724438</v>
      </c>
      <c r="J436" s="30">
        <f t="shared" si="61"/>
        <v>0</v>
      </c>
      <c r="K436" s="30">
        <f t="shared" si="62"/>
        <v>0</v>
      </c>
      <c r="L436" s="36">
        <f t="shared" si="54"/>
        <v>55540.634374487156</v>
      </c>
      <c r="M436" s="37">
        <f t="shared" si="55"/>
        <v>0</v>
      </c>
      <c r="N436" s="38">
        <f t="shared" si="56"/>
        <v>55540.634374487156</v>
      </c>
      <c r="P436" s="35"/>
    </row>
    <row r="437" spans="1:16" s="14" customFormat="1" ht="12.75">
      <c r="A437" s="24" t="s">
        <v>492</v>
      </c>
      <c r="B437" s="25" t="s">
        <v>391</v>
      </c>
      <c r="C437">
        <v>1051</v>
      </c>
      <c r="D437">
        <v>962491.97</v>
      </c>
      <c r="E437" s="27">
        <v>67350</v>
      </c>
      <c r="F437" s="28">
        <f t="shared" si="57"/>
        <v>15019.733637268004</v>
      </c>
      <c r="G437" s="29">
        <f t="shared" si="58"/>
        <v>0.0006696970675006711</v>
      </c>
      <c r="H437" s="30">
        <f t="shared" si="59"/>
        <v>14.290897847067557</v>
      </c>
      <c r="I437" s="30">
        <f t="shared" si="60"/>
        <v>4509.733637268002</v>
      </c>
      <c r="J437" s="30">
        <f t="shared" si="61"/>
        <v>4509.733637268002</v>
      </c>
      <c r="K437" s="30">
        <f t="shared" si="62"/>
        <v>0.0004900231251223978</v>
      </c>
      <c r="L437" s="36">
        <f t="shared" si="54"/>
        <v>54788.01433224409</v>
      </c>
      <c r="M437" s="37">
        <f t="shared" si="55"/>
        <v>11982.308107887944</v>
      </c>
      <c r="N437" s="38">
        <f t="shared" si="56"/>
        <v>66770.32244013203</v>
      </c>
      <c r="P437" s="35"/>
    </row>
    <row r="438" spans="1:16" s="14" customFormat="1" ht="12.75">
      <c r="A438" s="39" t="s">
        <v>479</v>
      </c>
      <c r="B438" s="25" t="s">
        <v>12</v>
      </c>
      <c r="C438">
        <v>5833</v>
      </c>
      <c r="D438">
        <v>6544260</v>
      </c>
      <c r="E438" s="27">
        <v>505700</v>
      </c>
      <c r="F438" s="28">
        <f t="shared" si="57"/>
        <v>75484.81032232549</v>
      </c>
      <c r="G438" s="29">
        <f t="shared" si="58"/>
        <v>0.003365702570668281</v>
      </c>
      <c r="H438" s="30">
        <f t="shared" si="59"/>
        <v>12.940992683409135</v>
      </c>
      <c r="I438" s="30">
        <f t="shared" si="60"/>
        <v>17154.810322325484</v>
      </c>
      <c r="J438" s="30">
        <f t="shared" si="61"/>
        <v>17154.810322325484</v>
      </c>
      <c r="K438" s="30">
        <f t="shared" si="62"/>
        <v>0.0018640244504818278</v>
      </c>
      <c r="L438" s="36">
        <f t="shared" si="54"/>
        <v>275348.61600638524</v>
      </c>
      <c r="M438" s="37">
        <f t="shared" si="55"/>
        <v>45580.12498028714</v>
      </c>
      <c r="N438" s="38">
        <f t="shared" si="56"/>
        <v>320928.7409866724</v>
      </c>
      <c r="P438" s="35"/>
    </row>
    <row r="439" spans="1:16" s="14" customFormat="1" ht="12.75">
      <c r="A439" s="24" t="s">
        <v>485</v>
      </c>
      <c r="B439" s="25" t="s">
        <v>195</v>
      </c>
      <c r="C439">
        <v>2255</v>
      </c>
      <c r="D439">
        <v>3570636</v>
      </c>
      <c r="E439" s="27">
        <v>234350</v>
      </c>
      <c r="F439" s="28">
        <f t="shared" si="57"/>
        <v>34357.94401536164</v>
      </c>
      <c r="G439" s="29">
        <f t="shared" si="58"/>
        <v>0.001531945566288031</v>
      </c>
      <c r="H439" s="30">
        <f t="shared" si="59"/>
        <v>15.236338809473011</v>
      </c>
      <c r="I439" s="30">
        <f t="shared" si="60"/>
        <v>11807.94401536164</v>
      </c>
      <c r="J439" s="30">
        <f t="shared" si="61"/>
        <v>11807.94401536164</v>
      </c>
      <c r="K439" s="30">
        <f t="shared" si="62"/>
        <v>0.0012830393307182299</v>
      </c>
      <c r="L439" s="36">
        <f t="shared" si="54"/>
        <v>125328.68921652003</v>
      </c>
      <c r="M439" s="37">
        <f t="shared" si="55"/>
        <v>31373.56542380344</v>
      </c>
      <c r="N439" s="38">
        <f t="shared" si="56"/>
        <v>156702.25464032346</v>
      </c>
      <c r="P439" s="35"/>
    </row>
    <row r="440" spans="1:16" s="14" customFormat="1" ht="12.75">
      <c r="A440" s="24" t="s">
        <v>492</v>
      </c>
      <c r="B440" s="25" t="s">
        <v>392</v>
      </c>
      <c r="C440">
        <v>2193</v>
      </c>
      <c r="D440">
        <v>2156293.22</v>
      </c>
      <c r="E440" s="27">
        <v>132000</v>
      </c>
      <c r="F440" s="28">
        <f t="shared" si="57"/>
        <v>35823.87145045454</v>
      </c>
      <c r="G440" s="29">
        <f t="shared" si="58"/>
        <v>0.0015973080639301042</v>
      </c>
      <c r="H440" s="30">
        <f t="shared" si="59"/>
        <v>16.335554696969698</v>
      </c>
      <c r="I440" s="30">
        <f t="shared" si="60"/>
        <v>13893.871450454548</v>
      </c>
      <c r="J440" s="30">
        <f t="shared" si="61"/>
        <v>13893.871450454548</v>
      </c>
      <c r="K440" s="30">
        <f t="shared" si="62"/>
        <v>0.0015096941096337303</v>
      </c>
      <c r="L440" s="36">
        <f t="shared" si="54"/>
        <v>130676.00463925269</v>
      </c>
      <c r="M440" s="37">
        <f t="shared" si="55"/>
        <v>36915.84956480676</v>
      </c>
      <c r="N440" s="38">
        <f t="shared" si="56"/>
        <v>167591.85420405946</v>
      </c>
      <c r="P440" s="35"/>
    </row>
    <row r="441" spans="1:16" s="14" customFormat="1" ht="12.75">
      <c r="A441" s="24" t="s">
        <v>495</v>
      </c>
      <c r="B441" s="25" t="s">
        <v>509</v>
      </c>
      <c r="C441" s="26">
        <v>7620</v>
      </c>
      <c r="D441">
        <v>30941566.379999995</v>
      </c>
      <c r="E441" s="27">
        <v>4200000</v>
      </c>
      <c r="F441" s="28">
        <f t="shared" si="57"/>
        <v>56136.84186085714</v>
      </c>
      <c r="G441" s="29">
        <f t="shared" si="58"/>
        <v>0.0025030189802888662</v>
      </c>
      <c r="H441" s="30">
        <f t="shared" si="59"/>
        <v>7.367039614285713</v>
      </c>
      <c r="I441" s="30">
        <f t="shared" si="60"/>
        <v>-20063.158139142866</v>
      </c>
      <c r="J441" s="30">
        <f t="shared" si="61"/>
        <v>0</v>
      </c>
      <c r="K441" s="30">
        <f t="shared" si="62"/>
        <v>0</v>
      </c>
      <c r="L441" s="36">
        <f t="shared" si="54"/>
        <v>204772.34621578804</v>
      </c>
      <c r="M441" s="37">
        <f t="shared" si="55"/>
        <v>0</v>
      </c>
      <c r="N441" s="38">
        <f t="shared" si="56"/>
        <v>204772.34621578804</v>
      </c>
      <c r="P441" s="35"/>
    </row>
    <row r="442" spans="1:16" s="14" customFormat="1" ht="14.25">
      <c r="A442" s="24" t="s">
        <v>487</v>
      </c>
      <c r="B442" s="25" t="s">
        <v>248</v>
      </c>
      <c r="C442">
        <v>104</v>
      </c>
      <c r="D442" s="102">
        <v>166153.94</v>
      </c>
      <c r="E442" s="27">
        <v>29250</v>
      </c>
      <c r="F442" s="28">
        <f t="shared" si="57"/>
        <v>590.7695644444445</v>
      </c>
      <c r="G442" s="29">
        <f t="shared" si="58"/>
        <v>2.6341122581256178E-05</v>
      </c>
      <c r="H442" s="30">
        <f t="shared" si="59"/>
        <v>5.680476581196581</v>
      </c>
      <c r="I442" s="30">
        <f t="shared" si="60"/>
        <v>-449.2304355555556</v>
      </c>
      <c r="J442" s="30">
        <f t="shared" si="61"/>
        <v>0</v>
      </c>
      <c r="K442" s="30">
        <f t="shared" si="62"/>
        <v>0</v>
      </c>
      <c r="L442" s="36">
        <f t="shared" si="54"/>
        <v>2154.9710631035664</v>
      </c>
      <c r="M442" s="37">
        <f t="shared" si="55"/>
        <v>0</v>
      </c>
      <c r="N442" s="38">
        <f t="shared" si="56"/>
        <v>2154.9710631035664</v>
      </c>
      <c r="P442" s="35"/>
    </row>
    <row r="443" spans="1:16" s="14" customFormat="1" ht="12.75">
      <c r="A443" s="39" t="s">
        <v>480</v>
      </c>
      <c r="B443" s="25" t="s">
        <v>65</v>
      </c>
      <c r="C443">
        <v>1983</v>
      </c>
      <c r="D443">
        <v>1481787.62</v>
      </c>
      <c r="E443" s="27">
        <v>62350</v>
      </c>
      <c r="F443" s="28">
        <f t="shared" si="57"/>
        <v>47127.26303865277</v>
      </c>
      <c r="G443" s="29">
        <f t="shared" si="58"/>
        <v>0.002101301568891156</v>
      </c>
      <c r="H443" s="30">
        <f t="shared" si="59"/>
        <v>23.76563945469126</v>
      </c>
      <c r="I443" s="30">
        <f t="shared" si="60"/>
        <v>27297.26303865277</v>
      </c>
      <c r="J443" s="30">
        <f t="shared" si="61"/>
        <v>27297.26303865277</v>
      </c>
      <c r="K443" s="30">
        <f t="shared" si="62"/>
        <v>0.002966093170325712</v>
      </c>
      <c r="L443" s="36">
        <f t="shared" si="54"/>
        <v>171907.78645997323</v>
      </c>
      <c r="M443" s="37">
        <f t="shared" si="55"/>
        <v>72528.50002674364</v>
      </c>
      <c r="N443" s="38">
        <f t="shared" si="56"/>
        <v>244436.28648671688</v>
      </c>
      <c r="P443" s="35"/>
    </row>
    <row r="444" spans="1:16" s="14" customFormat="1" ht="12.75">
      <c r="A444" s="24" t="s">
        <v>493</v>
      </c>
      <c r="B444" s="25" t="s">
        <v>430</v>
      </c>
      <c r="C444">
        <v>131</v>
      </c>
      <c r="D444">
        <v>219857.6256</v>
      </c>
      <c r="E444" s="27">
        <v>9500</v>
      </c>
      <c r="F444" s="28">
        <f t="shared" si="57"/>
        <v>3031.720942484211</v>
      </c>
      <c r="G444" s="29">
        <f t="shared" si="58"/>
        <v>0.00013517780499277561</v>
      </c>
      <c r="H444" s="30">
        <f t="shared" si="59"/>
        <v>23.142907957894735</v>
      </c>
      <c r="I444" s="30">
        <f t="shared" si="60"/>
        <v>1721.7209424842104</v>
      </c>
      <c r="J444" s="30">
        <f t="shared" si="61"/>
        <v>1721.7209424842104</v>
      </c>
      <c r="K444" s="30">
        <f t="shared" si="62"/>
        <v>0.0001870804674255432</v>
      </c>
      <c r="L444" s="36">
        <f t="shared" si="54"/>
        <v>11058.915854276256</v>
      </c>
      <c r="M444" s="37">
        <f t="shared" si="55"/>
        <v>4574.591864619925</v>
      </c>
      <c r="N444" s="38">
        <f t="shared" si="56"/>
        <v>15633.50771889618</v>
      </c>
      <c r="P444" s="35"/>
    </row>
    <row r="445" spans="1:16" s="14" customFormat="1" ht="12.75">
      <c r="A445" s="24" t="s">
        <v>484</v>
      </c>
      <c r="B445" s="25" t="s">
        <v>175</v>
      </c>
      <c r="C445">
        <v>4434</v>
      </c>
      <c r="D445">
        <v>4352839</v>
      </c>
      <c r="E445" s="27">
        <v>319300</v>
      </c>
      <c r="F445" s="28">
        <f t="shared" si="57"/>
        <v>60446.25156905731</v>
      </c>
      <c r="G445" s="29">
        <f t="shared" si="58"/>
        <v>0.0026951661324247493</v>
      </c>
      <c r="H445" s="30">
        <f t="shared" si="59"/>
        <v>13.63244284372064</v>
      </c>
      <c r="I445" s="30">
        <f t="shared" si="60"/>
        <v>16106.251569057315</v>
      </c>
      <c r="J445" s="30">
        <f t="shared" si="61"/>
        <v>16106.251569057315</v>
      </c>
      <c r="K445" s="30">
        <f t="shared" si="62"/>
        <v>0.0017500891100650966</v>
      </c>
      <c r="L445" s="36">
        <f t="shared" si="54"/>
        <v>220491.93263179113</v>
      </c>
      <c r="M445" s="37">
        <f t="shared" si="55"/>
        <v>42794.11696707476</v>
      </c>
      <c r="N445" s="38">
        <f t="shared" si="56"/>
        <v>263286.0495988659</v>
      </c>
      <c r="P445" s="35"/>
    </row>
    <row r="446" spans="1:16" s="14" customFormat="1" ht="12.75">
      <c r="A446" s="24" t="s">
        <v>488</v>
      </c>
      <c r="B446" s="25" t="s">
        <v>304</v>
      </c>
      <c r="C446">
        <v>1862</v>
      </c>
      <c r="D446">
        <v>5147249.25</v>
      </c>
      <c r="E446" s="27">
        <v>237000</v>
      </c>
      <c r="F446" s="28">
        <f t="shared" si="57"/>
        <v>40439.570056962024</v>
      </c>
      <c r="G446" s="29">
        <f t="shared" si="58"/>
        <v>0.0018031119680403007</v>
      </c>
      <c r="H446" s="30">
        <f t="shared" si="59"/>
        <v>21.718351265822786</v>
      </c>
      <c r="I446" s="30">
        <f t="shared" si="60"/>
        <v>21819.570056962028</v>
      </c>
      <c r="J446" s="30">
        <f t="shared" si="61"/>
        <v>21819.570056962028</v>
      </c>
      <c r="K446" s="30">
        <f t="shared" si="62"/>
        <v>0.0023708925555560975</v>
      </c>
      <c r="L446" s="36">
        <f t="shared" si="54"/>
        <v>147512.85191723474</v>
      </c>
      <c r="M446" s="37">
        <f t="shared" si="55"/>
        <v>57974.33556686751</v>
      </c>
      <c r="N446" s="38">
        <f t="shared" si="56"/>
        <v>205487.18748410227</v>
      </c>
      <c r="P446" s="35"/>
    </row>
    <row r="447" spans="1:16" s="14" customFormat="1" ht="12.75">
      <c r="A447" s="24" t="s">
        <v>483</v>
      </c>
      <c r="B447" s="25" t="s">
        <v>151</v>
      </c>
      <c r="C447">
        <v>532</v>
      </c>
      <c r="D447">
        <v>691998.71</v>
      </c>
      <c r="E447" s="27">
        <v>54850</v>
      </c>
      <c r="F447" s="28">
        <f t="shared" si="57"/>
        <v>6711.8197578851405</v>
      </c>
      <c r="G447" s="29">
        <f t="shared" si="58"/>
        <v>0.00029926536102449383</v>
      </c>
      <c r="H447" s="30">
        <f t="shared" si="59"/>
        <v>12.616202552415679</v>
      </c>
      <c r="I447" s="30">
        <f t="shared" si="60"/>
        <v>1391.8197578851411</v>
      </c>
      <c r="J447" s="30">
        <f t="shared" si="61"/>
        <v>1391.8197578851411</v>
      </c>
      <c r="K447" s="30">
        <f t="shared" si="62"/>
        <v>0.00015123373622996197</v>
      </c>
      <c r="L447" s="36">
        <f t="shared" si="54"/>
        <v>24482.942638744258</v>
      </c>
      <c r="M447" s="37">
        <f t="shared" si="55"/>
        <v>3698.0483795776518</v>
      </c>
      <c r="N447" s="38">
        <f t="shared" si="56"/>
        <v>28180.99101832191</v>
      </c>
      <c r="P447" s="35"/>
    </row>
    <row r="448" spans="1:16" s="14" customFormat="1" ht="12.75">
      <c r="A448" s="24" t="s">
        <v>484</v>
      </c>
      <c r="B448" s="25" t="s">
        <v>176</v>
      </c>
      <c r="C448">
        <v>596</v>
      </c>
      <c r="D448">
        <v>1166120.98</v>
      </c>
      <c r="E448" s="27">
        <v>71200</v>
      </c>
      <c r="F448" s="28">
        <f t="shared" si="57"/>
        <v>9761.349776404495</v>
      </c>
      <c r="G448" s="29">
        <f t="shared" si="58"/>
        <v>0.0004352372337606573</v>
      </c>
      <c r="H448" s="30">
        <f t="shared" si="59"/>
        <v>16.378103651685393</v>
      </c>
      <c r="I448" s="30">
        <f t="shared" si="60"/>
        <v>3801.349776404494</v>
      </c>
      <c r="J448" s="30">
        <f t="shared" si="61"/>
        <v>3801.349776404494</v>
      </c>
      <c r="K448" s="30">
        <f t="shared" si="62"/>
        <v>0.0004130508466671909</v>
      </c>
      <c r="L448" s="36">
        <f t="shared" si="54"/>
        <v>35606.821290405715</v>
      </c>
      <c r="M448" s="37">
        <f t="shared" si="55"/>
        <v>10100.14069795997</v>
      </c>
      <c r="N448" s="38">
        <f t="shared" si="56"/>
        <v>45706.961988365685</v>
      </c>
      <c r="P448" s="35"/>
    </row>
    <row r="449" spans="1:16" s="14" customFormat="1" ht="12.75">
      <c r="A449" s="24" t="s">
        <v>485</v>
      </c>
      <c r="B449" s="25" t="s">
        <v>196</v>
      </c>
      <c r="C449">
        <v>1137</v>
      </c>
      <c r="D449">
        <v>5811334.19</v>
      </c>
      <c r="E449" s="27">
        <v>492650</v>
      </c>
      <c r="F449" s="28">
        <f t="shared" si="57"/>
        <v>13412.132292763627</v>
      </c>
      <c r="G449" s="29">
        <f t="shared" si="58"/>
        <v>0.000598017640146955</v>
      </c>
      <c r="H449" s="30">
        <f t="shared" si="59"/>
        <v>11.796070618085864</v>
      </c>
      <c r="I449" s="30">
        <f t="shared" si="60"/>
        <v>2042.132292763627</v>
      </c>
      <c r="J449" s="30">
        <f t="shared" si="61"/>
        <v>2042.132292763627</v>
      </c>
      <c r="K449" s="30">
        <f t="shared" si="62"/>
        <v>0.00022189604276043662</v>
      </c>
      <c r="L449" s="36">
        <f t="shared" si="54"/>
        <v>48923.90997258374</v>
      </c>
      <c r="M449" s="37">
        <f t="shared" si="55"/>
        <v>5425.920973857119</v>
      </c>
      <c r="N449" s="38">
        <f t="shared" si="56"/>
        <v>54349.83094644085</v>
      </c>
      <c r="P449" s="35"/>
    </row>
    <row r="450" spans="1:16" s="14" customFormat="1" ht="12.75">
      <c r="A450" s="39" t="s">
        <v>480</v>
      </c>
      <c r="B450" s="25" t="s">
        <v>66</v>
      </c>
      <c r="C450">
        <v>264</v>
      </c>
      <c r="D450">
        <v>291312.636</v>
      </c>
      <c r="E450" s="27">
        <v>16900</v>
      </c>
      <c r="F450" s="28">
        <f t="shared" si="57"/>
        <v>4550.6825978698225</v>
      </c>
      <c r="G450" s="29">
        <f t="shared" si="58"/>
        <v>0.00020290498250634032</v>
      </c>
      <c r="H450" s="30">
        <f t="shared" si="59"/>
        <v>17.237434082840238</v>
      </c>
      <c r="I450" s="30">
        <f t="shared" si="60"/>
        <v>1910.682597869823</v>
      </c>
      <c r="J450" s="30">
        <f t="shared" si="61"/>
        <v>1910.682597869823</v>
      </c>
      <c r="K450" s="30">
        <f t="shared" si="62"/>
        <v>0.00020761285100916744</v>
      </c>
      <c r="L450" s="36">
        <f t="shared" si="54"/>
        <v>16599.68608064716</v>
      </c>
      <c r="M450" s="37">
        <f t="shared" si="55"/>
        <v>5076.6607133643065</v>
      </c>
      <c r="N450" s="38">
        <f t="shared" si="56"/>
        <v>21676.346794011464</v>
      </c>
      <c r="P450" s="35"/>
    </row>
    <row r="451" spans="1:16" s="14" customFormat="1" ht="12.75">
      <c r="A451" s="24" t="s">
        <v>493</v>
      </c>
      <c r="B451" s="25" t="s">
        <v>431</v>
      </c>
      <c r="C451">
        <v>98</v>
      </c>
      <c r="D451">
        <v>160409</v>
      </c>
      <c r="E451" s="27">
        <v>10050</v>
      </c>
      <c r="F451" s="28">
        <f t="shared" si="57"/>
        <v>1564.187263681592</v>
      </c>
      <c r="G451" s="29">
        <f t="shared" si="58"/>
        <v>6.974368845731412E-05</v>
      </c>
      <c r="H451" s="30">
        <f t="shared" si="59"/>
        <v>15.961094527363183</v>
      </c>
      <c r="I451" s="30">
        <f t="shared" si="60"/>
        <v>584.187263681592</v>
      </c>
      <c r="J451" s="30">
        <f t="shared" si="61"/>
        <v>584.187263681592</v>
      </c>
      <c r="K451" s="30">
        <f t="shared" si="62"/>
        <v>6.347720101255815E-05</v>
      </c>
      <c r="L451" s="36">
        <f t="shared" si="54"/>
        <v>5705.741279476431</v>
      </c>
      <c r="M451" s="37">
        <f t="shared" si="55"/>
        <v>1552.1785429388156</v>
      </c>
      <c r="N451" s="38">
        <f t="shared" si="56"/>
        <v>7257.919822415247</v>
      </c>
      <c r="P451" s="35"/>
    </row>
    <row r="452" spans="1:16" s="14" customFormat="1" ht="12.75">
      <c r="A452" s="24" t="s">
        <v>492</v>
      </c>
      <c r="B452" s="25" t="s">
        <v>393</v>
      </c>
      <c r="C452">
        <v>795</v>
      </c>
      <c r="D452">
        <v>732101.93</v>
      </c>
      <c r="E452" s="27">
        <v>63200</v>
      </c>
      <c r="F452" s="28">
        <f t="shared" si="57"/>
        <v>9209.193581487341</v>
      </c>
      <c r="G452" s="29">
        <f t="shared" si="58"/>
        <v>0.00041061779686060273</v>
      </c>
      <c r="H452" s="30">
        <f t="shared" si="59"/>
        <v>11.583891297468355</v>
      </c>
      <c r="I452" s="30">
        <f t="shared" si="60"/>
        <v>1259.1935814873425</v>
      </c>
      <c r="J452" s="30">
        <f t="shared" si="61"/>
        <v>1259.1935814873425</v>
      </c>
      <c r="K452" s="30">
        <f t="shared" si="62"/>
        <v>0.0001368227091807337</v>
      </c>
      <c r="L452" s="36">
        <f t="shared" si="54"/>
        <v>33592.70158287001</v>
      </c>
      <c r="M452" s="37">
        <f t="shared" si="55"/>
        <v>3345.6622218594234</v>
      </c>
      <c r="N452" s="38">
        <f t="shared" si="56"/>
        <v>36938.36380472943</v>
      </c>
      <c r="P452" s="35"/>
    </row>
    <row r="453" spans="1:16" s="14" customFormat="1" ht="12.75">
      <c r="A453" s="24" t="s">
        <v>486</v>
      </c>
      <c r="B453" s="25" t="s">
        <v>213</v>
      </c>
      <c r="C453">
        <v>5059</v>
      </c>
      <c r="D453">
        <v>8087051.28</v>
      </c>
      <c r="E453" s="27">
        <v>492450</v>
      </c>
      <c r="F453" s="28">
        <f t="shared" si="57"/>
        <v>83079.28200938167</v>
      </c>
      <c r="G453" s="29">
        <f t="shared" si="58"/>
        <v>0.0037043234504300013</v>
      </c>
      <c r="H453" s="30">
        <f t="shared" si="59"/>
        <v>16.42207590618337</v>
      </c>
      <c r="I453" s="30">
        <f t="shared" si="60"/>
        <v>32489.282009381666</v>
      </c>
      <c r="J453" s="30">
        <f t="shared" si="61"/>
        <v>32489.282009381666</v>
      </c>
      <c r="K453" s="30">
        <f t="shared" si="62"/>
        <v>0.003530252734142574</v>
      </c>
      <c r="L453" s="36">
        <f aca="true" t="shared" si="63" ref="L453:L497">$B$505*G453</f>
        <v>303051.23934744333</v>
      </c>
      <c r="M453" s="37">
        <f aca="true" t="shared" si="64" ref="M453:M497">$G$505*K453</f>
        <v>86323.63207071977</v>
      </c>
      <c r="N453" s="38">
        <f aca="true" t="shared" si="65" ref="N453:N498">L453+M453</f>
        <v>389374.8714181631</v>
      </c>
      <c r="P453" s="35"/>
    </row>
    <row r="454" spans="1:16" s="14" customFormat="1" ht="12.75">
      <c r="A454" s="39" t="s">
        <v>479</v>
      </c>
      <c r="B454" s="25" t="s">
        <v>13</v>
      </c>
      <c r="C454">
        <v>1668</v>
      </c>
      <c r="D454">
        <v>1671018.21</v>
      </c>
      <c r="E454" s="27">
        <v>115350</v>
      </c>
      <c r="F454" s="28">
        <f t="shared" si="57"/>
        <v>24163.48829024707</v>
      </c>
      <c r="G454" s="29">
        <f t="shared" si="58"/>
        <v>0.0010773970856855163</v>
      </c>
      <c r="H454" s="30">
        <f t="shared" si="59"/>
        <v>14.48650377113134</v>
      </c>
      <c r="I454" s="30">
        <f t="shared" si="60"/>
        <v>7483.488290247074</v>
      </c>
      <c r="J454" s="30">
        <f t="shared" si="61"/>
        <v>7483.488290247074</v>
      </c>
      <c r="K454" s="30">
        <f t="shared" si="62"/>
        <v>0.0008131483173417001</v>
      </c>
      <c r="L454" s="36">
        <f t="shared" si="63"/>
        <v>88142.01201798892</v>
      </c>
      <c r="M454" s="37">
        <f t="shared" si="64"/>
        <v>19883.53850313736</v>
      </c>
      <c r="N454" s="38">
        <f t="shared" si="65"/>
        <v>108025.55052112628</v>
      </c>
      <c r="P454" s="35"/>
    </row>
    <row r="455" spans="1:16" s="14" customFormat="1" ht="12.75">
      <c r="A455" s="39" t="s">
        <v>480</v>
      </c>
      <c r="B455" s="25" t="s">
        <v>510</v>
      </c>
      <c r="C455">
        <v>544</v>
      </c>
      <c r="D455">
        <v>508766.76</v>
      </c>
      <c r="E455" s="27">
        <v>39900</v>
      </c>
      <c r="F455" s="28">
        <f aca="true" t="shared" si="66" ref="F455:F497">(C455*D455)/E455</f>
        <v>6936.569359398496</v>
      </c>
      <c r="G455" s="29">
        <f aca="true" t="shared" si="67" ref="G455:G496">F455/$F$498</f>
        <v>0.0003092864541204441</v>
      </c>
      <c r="H455" s="30">
        <f aca="true" t="shared" si="68" ref="H455:H497">D455/E455</f>
        <v>12.751046616541354</v>
      </c>
      <c r="I455" s="30">
        <f aca="true" t="shared" si="69" ref="I455:I497">(H455-10)*C455</f>
        <v>1496.5693593984963</v>
      </c>
      <c r="J455" s="30">
        <f aca="true" t="shared" si="70" ref="J455:J497">IF(I455&gt;0,I455,0)</f>
        <v>1496.5693593984963</v>
      </c>
      <c r="K455" s="30">
        <f aca="true" t="shared" si="71" ref="K455:K497">J455/$J$498</f>
        <v>0.00016261572266586057</v>
      </c>
      <c r="L455" s="36">
        <f t="shared" si="63"/>
        <v>25302.769719986663</v>
      </c>
      <c r="M455" s="37">
        <f t="shared" si="64"/>
        <v>3976.366812652974</v>
      </c>
      <c r="N455" s="38">
        <f t="shared" si="65"/>
        <v>29279.136532639637</v>
      </c>
      <c r="P455" s="35"/>
    </row>
    <row r="456" spans="1:16" s="14" customFormat="1" ht="12.75">
      <c r="A456" s="24" t="s">
        <v>483</v>
      </c>
      <c r="B456" s="25" t="s">
        <v>152</v>
      </c>
      <c r="C456">
        <v>366</v>
      </c>
      <c r="D456">
        <v>465057.94</v>
      </c>
      <c r="E456" s="27">
        <v>31800</v>
      </c>
      <c r="F456" s="28">
        <f t="shared" si="66"/>
        <v>5352.553649056604</v>
      </c>
      <c r="G456" s="29">
        <f t="shared" si="67"/>
        <v>0.00023865865860090167</v>
      </c>
      <c r="H456" s="30">
        <f t="shared" si="68"/>
        <v>14.62446352201258</v>
      </c>
      <c r="I456" s="30">
        <f t="shared" si="69"/>
        <v>1692.553649056604</v>
      </c>
      <c r="J456" s="30">
        <f t="shared" si="70"/>
        <v>1692.553649056604</v>
      </c>
      <c r="K456" s="30">
        <f t="shared" si="71"/>
        <v>0.0001839111786323771</v>
      </c>
      <c r="L456" s="36">
        <f t="shared" si="63"/>
        <v>19524.699513376992</v>
      </c>
      <c r="M456" s="37">
        <f t="shared" si="64"/>
        <v>4497.094716310635</v>
      </c>
      <c r="N456" s="38">
        <f t="shared" si="65"/>
        <v>24021.794229687628</v>
      </c>
      <c r="P456" s="35"/>
    </row>
    <row r="457" spans="1:16" s="14" customFormat="1" ht="12.75">
      <c r="A457" s="24" t="s">
        <v>485</v>
      </c>
      <c r="B457" s="25" t="s">
        <v>197</v>
      </c>
      <c r="C457">
        <v>4754</v>
      </c>
      <c r="D457">
        <v>5109526.6</v>
      </c>
      <c r="E457" s="27">
        <v>321800</v>
      </c>
      <c r="F457" s="28">
        <f t="shared" si="66"/>
        <v>75483.80813051584</v>
      </c>
      <c r="G457" s="29">
        <f t="shared" si="67"/>
        <v>0.0033656578851277642</v>
      </c>
      <c r="H457" s="30">
        <f t="shared" si="68"/>
        <v>15.877957116221255</v>
      </c>
      <c r="I457" s="30">
        <f t="shared" si="69"/>
        <v>27943.80813051585</v>
      </c>
      <c r="J457" s="30">
        <f t="shared" si="70"/>
        <v>27943.80813051585</v>
      </c>
      <c r="K457" s="30">
        <f t="shared" si="71"/>
        <v>0.0030363461102840958</v>
      </c>
      <c r="L457" s="36">
        <f t="shared" si="63"/>
        <v>275344.96027582727</v>
      </c>
      <c r="M457" s="37">
        <f t="shared" si="64"/>
        <v>74246.36257018187</v>
      </c>
      <c r="N457" s="38">
        <f t="shared" si="65"/>
        <v>349591.32284600916</v>
      </c>
      <c r="P457" s="35"/>
    </row>
    <row r="458" spans="1:16" s="14" customFormat="1" ht="12.75">
      <c r="A458" s="39" t="s">
        <v>480</v>
      </c>
      <c r="B458" s="25" t="s">
        <v>67</v>
      </c>
      <c r="C458">
        <v>1596</v>
      </c>
      <c r="D458">
        <v>1497469.23</v>
      </c>
      <c r="E458" s="27">
        <v>61100</v>
      </c>
      <c r="F458" s="28">
        <f t="shared" si="66"/>
        <v>39115.56286546645</v>
      </c>
      <c r="G458" s="29">
        <f t="shared" si="67"/>
        <v>0.001744077383612366</v>
      </c>
      <c r="H458" s="30">
        <f t="shared" si="68"/>
        <v>24.508498036006547</v>
      </c>
      <c r="I458" s="30">
        <f t="shared" si="69"/>
        <v>23155.562865466447</v>
      </c>
      <c r="J458" s="30">
        <f t="shared" si="70"/>
        <v>23155.562865466447</v>
      </c>
      <c r="K458" s="30">
        <f t="shared" si="71"/>
        <v>0.002516060191567741</v>
      </c>
      <c r="L458" s="36">
        <f t="shared" si="63"/>
        <v>142683.22399336373</v>
      </c>
      <c r="M458" s="37">
        <f t="shared" si="64"/>
        <v>61524.05241247712</v>
      </c>
      <c r="N458" s="38">
        <f t="shared" si="65"/>
        <v>204207.27640584085</v>
      </c>
      <c r="P458" s="35"/>
    </row>
    <row r="459" spans="1:16" s="14" customFormat="1" ht="12.75">
      <c r="A459" s="24" t="s">
        <v>485</v>
      </c>
      <c r="B459" s="25" t="s">
        <v>198</v>
      </c>
      <c r="C459">
        <v>1546</v>
      </c>
      <c r="D459">
        <v>2015535.38</v>
      </c>
      <c r="E459" s="27">
        <v>149450</v>
      </c>
      <c r="F459" s="28">
        <f t="shared" si="66"/>
        <v>20849.90095336233</v>
      </c>
      <c r="G459" s="29">
        <f t="shared" si="67"/>
        <v>0.0009296514747438625</v>
      </c>
      <c r="H459" s="30">
        <f t="shared" si="68"/>
        <v>13.486352492472397</v>
      </c>
      <c r="I459" s="30">
        <f t="shared" si="69"/>
        <v>5389.900953362326</v>
      </c>
      <c r="J459" s="30">
        <f t="shared" si="70"/>
        <v>5389.900953362326</v>
      </c>
      <c r="K459" s="30">
        <f t="shared" si="71"/>
        <v>0.0005856612211950557</v>
      </c>
      <c r="L459" s="36">
        <f t="shared" si="63"/>
        <v>76054.92213418952</v>
      </c>
      <c r="M459" s="37">
        <f t="shared" si="64"/>
        <v>14320.90209507607</v>
      </c>
      <c r="N459" s="38">
        <f t="shared" si="65"/>
        <v>90375.82422926559</v>
      </c>
      <c r="P459" s="35"/>
    </row>
    <row r="460" spans="1:16" s="14" customFormat="1" ht="12.75">
      <c r="A460" s="24" t="s">
        <v>494</v>
      </c>
      <c r="B460" s="25" t="s">
        <v>460</v>
      </c>
      <c r="C460">
        <v>8131</v>
      </c>
      <c r="D460">
        <v>10988877</v>
      </c>
      <c r="E460" s="27">
        <v>778250</v>
      </c>
      <c r="F460" s="28">
        <f t="shared" si="66"/>
        <v>114809.58417860584</v>
      </c>
      <c r="G460" s="29">
        <f t="shared" si="67"/>
        <v>0.005119108214715927</v>
      </c>
      <c r="H460" s="30">
        <f t="shared" si="68"/>
        <v>14.119983295856088</v>
      </c>
      <c r="I460" s="30">
        <f t="shared" si="69"/>
        <v>33499.584178605844</v>
      </c>
      <c r="J460" s="30">
        <f t="shared" si="70"/>
        <v>33499.584178605844</v>
      </c>
      <c r="K460" s="30">
        <f t="shared" si="71"/>
        <v>0.003640031152581736</v>
      </c>
      <c r="L460" s="36">
        <f t="shared" si="63"/>
        <v>418794.9863404227</v>
      </c>
      <c r="M460" s="37">
        <f t="shared" si="64"/>
        <v>89007.99279962645</v>
      </c>
      <c r="N460" s="38">
        <f t="shared" si="65"/>
        <v>507802.97914004914</v>
      </c>
      <c r="P460" s="35"/>
    </row>
    <row r="461" spans="1:16" s="14" customFormat="1" ht="14.25">
      <c r="A461" s="24" t="s">
        <v>487</v>
      </c>
      <c r="B461" s="25" t="s">
        <v>249</v>
      </c>
      <c r="C461">
        <v>1555</v>
      </c>
      <c r="D461" s="102">
        <v>3109952.94</v>
      </c>
      <c r="E461" s="27">
        <v>243750</v>
      </c>
      <c r="F461" s="28">
        <f t="shared" si="66"/>
        <v>19839.90490953846</v>
      </c>
      <c r="G461" s="29">
        <f t="shared" si="67"/>
        <v>0.0008846179604971242</v>
      </c>
      <c r="H461" s="30">
        <f t="shared" si="68"/>
        <v>12.758781292307692</v>
      </c>
      <c r="I461" s="30">
        <f t="shared" si="69"/>
        <v>4289.904909538461</v>
      </c>
      <c r="J461" s="30">
        <f t="shared" si="70"/>
        <v>4289.904909538461</v>
      </c>
      <c r="K461" s="30">
        <f t="shared" si="71"/>
        <v>0.00046613675647669484</v>
      </c>
      <c r="L461" s="36">
        <f t="shared" si="63"/>
        <v>72370.72379479758</v>
      </c>
      <c r="M461" s="37">
        <f t="shared" si="64"/>
        <v>11398.22581866962</v>
      </c>
      <c r="N461" s="38">
        <f t="shared" si="65"/>
        <v>83768.94961346721</v>
      </c>
      <c r="P461" s="35"/>
    </row>
    <row r="462" spans="1:16" s="14" customFormat="1" ht="12.75">
      <c r="A462" s="24" t="s">
        <v>484</v>
      </c>
      <c r="B462" s="25" t="s">
        <v>177</v>
      </c>
      <c r="C462">
        <v>15907</v>
      </c>
      <c r="D462">
        <v>16697595.96</v>
      </c>
      <c r="E462" s="27">
        <v>733350</v>
      </c>
      <c r="F462" s="28">
        <f t="shared" si="66"/>
        <v>362185.3943352015</v>
      </c>
      <c r="G462" s="29">
        <f t="shared" si="67"/>
        <v>0.016149054459662027</v>
      </c>
      <c r="H462" s="30">
        <f t="shared" si="68"/>
        <v>22.76893156064635</v>
      </c>
      <c r="I462" s="30">
        <f t="shared" si="69"/>
        <v>203115.3943352015</v>
      </c>
      <c r="J462" s="30">
        <f t="shared" si="70"/>
        <v>203115.3943352015</v>
      </c>
      <c r="K462" s="30">
        <f t="shared" si="71"/>
        <v>0.0220703146345689</v>
      </c>
      <c r="L462" s="36">
        <f t="shared" si="63"/>
        <v>1321156.4901876578</v>
      </c>
      <c r="M462" s="37">
        <f t="shared" si="64"/>
        <v>539675.1631331232</v>
      </c>
      <c r="N462" s="38">
        <f t="shared" si="65"/>
        <v>1860831.653320781</v>
      </c>
      <c r="P462" s="35"/>
    </row>
    <row r="463" spans="1:16" s="14" customFormat="1" ht="12.75">
      <c r="A463" s="24" t="s">
        <v>484</v>
      </c>
      <c r="B463" s="25" t="s">
        <v>178</v>
      </c>
      <c r="C463">
        <v>1154</v>
      </c>
      <c r="D463">
        <v>2928549.2</v>
      </c>
      <c r="E463" s="27">
        <v>198800</v>
      </c>
      <c r="F463" s="28">
        <f t="shared" si="66"/>
        <v>16999.72724748491</v>
      </c>
      <c r="G463" s="29">
        <f t="shared" si="67"/>
        <v>0.0007579806513814248</v>
      </c>
      <c r="H463" s="30">
        <f t="shared" si="68"/>
        <v>14.731132796780685</v>
      </c>
      <c r="I463" s="30">
        <f t="shared" si="69"/>
        <v>5459.727247484911</v>
      </c>
      <c r="J463" s="30">
        <f t="shared" si="70"/>
        <v>5459.727247484911</v>
      </c>
      <c r="K463" s="30">
        <f t="shared" si="71"/>
        <v>0.0005932484761448608</v>
      </c>
      <c r="L463" s="36">
        <f t="shared" si="63"/>
        <v>62010.50714830494</v>
      </c>
      <c r="M463" s="37">
        <f t="shared" si="64"/>
        <v>14506.42971987736</v>
      </c>
      <c r="N463" s="38">
        <f t="shared" si="65"/>
        <v>76516.9368681823</v>
      </c>
      <c r="P463" s="35"/>
    </row>
    <row r="464" spans="1:16" s="14" customFormat="1" ht="12.75">
      <c r="A464" s="24" t="s">
        <v>488</v>
      </c>
      <c r="B464" s="25" t="s">
        <v>305</v>
      </c>
      <c r="C464">
        <v>80</v>
      </c>
      <c r="D464">
        <v>132431.53</v>
      </c>
      <c r="E464" s="27">
        <v>7750</v>
      </c>
      <c r="F464" s="28">
        <f t="shared" si="66"/>
        <v>1367.0351483870968</v>
      </c>
      <c r="G464" s="29">
        <f t="shared" si="67"/>
        <v>6.0953106902880276E-05</v>
      </c>
      <c r="H464" s="30">
        <f t="shared" si="68"/>
        <v>17.08793935483871</v>
      </c>
      <c r="I464" s="30">
        <f t="shared" si="69"/>
        <v>567.0351483870968</v>
      </c>
      <c r="J464" s="30">
        <f t="shared" si="70"/>
        <v>567.0351483870968</v>
      </c>
      <c r="K464" s="30">
        <f t="shared" si="71"/>
        <v>6.161346940109209E-05</v>
      </c>
      <c r="L464" s="36">
        <f t="shared" si="63"/>
        <v>4986.582526115757</v>
      </c>
      <c r="M464" s="37">
        <f t="shared" si="64"/>
        <v>1506.6055786151037</v>
      </c>
      <c r="N464" s="38">
        <f t="shared" si="65"/>
        <v>6493.188104730861</v>
      </c>
      <c r="P464" s="35"/>
    </row>
    <row r="465" spans="1:16" s="14" customFormat="1" ht="12.75">
      <c r="A465" s="24" t="s">
        <v>482</v>
      </c>
      <c r="B465" s="25" t="s">
        <v>115</v>
      </c>
      <c r="C465">
        <v>397</v>
      </c>
      <c r="D465">
        <v>1016441.61</v>
      </c>
      <c r="E465" s="27">
        <v>121250</v>
      </c>
      <c r="F465" s="28">
        <f t="shared" si="66"/>
        <v>3328.06036428866</v>
      </c>
      <c r="G465" s="29">
        <f t="shared" si="67"/>
        <v>0.00014839093157411904</v>
      </c>
      <c r="H465" s="30">
        <f t="shared" si="68"/>
        <v>8.383023587628866</v>
      </c>
      <c r="I465" s="30">
        <f t="shared" si="69"/>
        <v>-641.9396357113402</v>
      </c>
      <c r="J465" s="30">
        <f t="shared" si="70"/>
        <v>0</v>
      </c>
      <c r="K465" s="30">
        <f t="shared" si="71"/>
        <v>0</v>
      </c>
      <c r="L465" s="36">
        <f t="shared" si="63"/>
        <v>12139.883658441942</v>
      </c>
      <c r="M465" s="37">
        <f t="shared" si="64"/>
        <v>0</v>
      </c>
      <c r="N465" s="38">
        <f t="shared" si="65"/>
        <v>12139.883658441942</v>
      </c>
      <c r="P465" s="35"/>
    </row>
    <row r="466" spans="1:16" s="14" customFormat="1" ht="12.75">
      <c r="A466" s="24" t="s">
        <v>489</v>
      </c>
      <c r="B466" s="25" t="s">
        <v>326</v>
      </c>
      <c r="C466">
        <v>245</v>
      </c>
      <c r="D466">
        <v>341523.64</v>
      </c>
      <c r="E466" s="27">
        <v>22200</v>
      </c>
      <c r="F466" s="28">
        <f t="shared" si="66"/>
        <v>3769.067198198198</v>
      </c>
      <c r="G466" s="29">
        <f t="shared" si="67"/>
        <v>0.00016805446160398274</v>
      </c>
      <c r="H466" s="30">
        <f t="shared" si="68"/>
        <v>15.383947747747749</v>
      </c>
      <c r="I466" s="30">
        <f t="shared" si="69"/>
        <v>1319.0671981981986</v>
      </c>
      <c r="J466" s="30">
        <f t="shared" si="70"/>
        <v>1319.0671981981986</v>
      </c>
      <c r="K466" s="30">
        <f t="shared" si="71"/>
        <v>0.0001433285162045845</v>
      </c>
      <c r="L466" s="36">
        <f t="shared" si="63"/>
        <v>13748.55990532965</v>
      </c>
      <c r="M466" s="37">
        <f t="shared" si="64"/>
        <v>3504.745702319188</v>
      </c>
      <c r="N466" s="38">
        <f t="shared" si="65"/>
        <v>17253.30560764884</v>
      </c>
      <c r="P466" s="35"/>
    </row>
    <row r="467" spans="1:16" s="14" customFormat="1" ht="12.75">
      <c r="A467" s="24" t="s">
        <v>494</v>
      </c>
      <c r="B467" s="25" t="s">
        <v>461</v>
      </c>
      <c r="C467">
        <v>10231</v>
      </c>
      <c r="D467">
        <v>31534719</v>
      </c>
      <c r="E467" s="27">
        <v>3328650</v>
      </c>
      <c r="F467" s="28">
        <f t="shared" si="66"/>
        <v>96925.69362624487</v>
      </c>
      <c r="G467" s="29">
        <f t="shared" si="67"/>
        <v>0.004321704655660695</v>
      </c>
      <c r="H467" s="30">
        <f t="shared" si="68"/>
        <v>9.473726285431031</v>
      </c>
      <c r="I467" s="30">
        <f t="shared" si="69"/>
        <v>-5384.306373755123</v>
      </c>
      <c r="J467" s="30">
        <f t="shared" si="70"/>
        <v>0</v>
      </c>
      <c r="K467" s="30">
        <f t="shared" si="71"/>
        <v>0</v>
      </c>
      <c r="L467" s="36">
        <f t="shared" si="63"/>
        <v>353559.2853911174</v>
      </c>
      <c r="M467" s="37">
        <f t="shared" si="64"/>
        <v>0</v>
      </c>
      <c r="N467" s="38">
        <f t="shared" si="65"/>
        <v>353559.2853911174</v>
      </c>
      <c r="P467" s="35"/>
    </row>
    <row r="468" spans="1:16" s="14" customFormat="1" ht="12.75">
      <c r="A468" s="24" t="s">
        <v>493</v>
      </c>
      <c r="B468" s="25" t="s">
        <v>432</v>
      </c>
      <c r="C468">
        <v>93</v>
      </c>
      <c r="D468">
        <v>361414.2</v>
      </c>
      <c r="E468" s="27">
        <v>20850</v>
      </c>
      <c r="F468" s="28">
        <f t="shared" si="66"/>
        <v>1612.0633381294965</v>
      </c>
      <c r="G468" s="29">
        <f t="shared" si="67"/>
        <v>7.187837788893292E-05</v>
      </c>
      <c r="H468" s="30">
        <f t="shared" si="68"/>
        <v>17.33401438848921</v>
      </c>
      <c r="I468" s="30">
        <f t="shared" si="69"/>
        <v>682.0633381294964</v>
      </c>
      <c r="J468" s="30">
        <f t="shared" si="70"/>
        <v>682.0633381294964</v>
      </c>
      <c r="K468" s="30">
        <f t="shared" si="71"/>
        <v>7.41123169048417E-05</v>
      </c>
      <c r="L468" s="36">
        <f t="shared" si="63"/>
        <v>5880.380531834071</v>
      </c>
      <c r="M468" s="37">
        <f t="shared" si="64"/>
        <v>1812.2340971590513</v>
      </c>
      <c r="N468" s="38">
        <f t="shared" si="65"/>
        <v>7692.614628993122</v>
      </c>
      <c r="P468" s="35"/>
    </row>
    <row r="469" spans="1:16" s="14" customFormat="1" ht="12.75">
      <c r="A469" s="24" t="s">
        <v>490</v>
      </c>
      <c r="B469" s="25" t="s">
        <v>336</v>
      </c>
      <c r="C469">
        <v>1895</v>
      </c>
      <c r="D469">
        <v>4162722.08</v>
      </c>
      <c r="E469" s="27">
        <v>363750</v>
      </c>
      <c r="F469" s="28">
        <f t="shared" si="66"/>
        <v>21686.20849924399</v>
      </c>
      <c r="G469" s="29">
        <f t="shared" si="67"/>
        <v>0.0009669405988076834</v>
      </c>
      <c r="H469" s="30">
        <f t="shared" si="68"/>
        <v>11.443909498281787</v>
      </c>
      <c r="I469" s="30">
        <f t="shared" si="69"/>
        <v>2736.2084992439864</v>
      </c>
      <c r="J469" s="30">
        <f t="shared" si="70"/>
        <v>2736.2084992439864</v>
      </c>
      <c r="K469" s="30">
        <f t="shared" si="71"/>
        <v>0.0002973136658683604</v>
      </c>
      <c r="L469" s="36">
        <f t="shared" si="63"/>
        <v>79105.55078823151</v>
      </c>
      <c r="M469" s="37">
        <f t="shared" si="64"/>
        <v>7270.073117938058</v>
      </c>
      <c r="N469" s="38">
        <f t="shared" si="65"/>
        <v>86375.62390616957</v>
      </c>
      <c r="P469" s="35"/>
    </row>
    <row r="470" spans="1:16" s="14" customFormat="1" ht="12.75">
      <c r="A470" s="24" t="s">
        <v>491</v>
      </c>
      <c r="B470" s="25" t="s">
        <v>511</v>
      </c>
      <c r="C470">
        <v>57</v>
      </c>
      <c r="D470">
        <v>145352.18</v>
      </c>
      <c r="E470" s="27">
        <v>19800</v>
      </c>
      <c r="F470" s="28">
        <f t="shared" si="66"/>
        <v>418.4380939393939</v>
      </c>
      <c r="G470" s="29">
        <f t="shared" si="67"/>
        <v>1.8657239283289578E-05</v>
      </c>
      <c r="H470" s="30">
        <f t="shared" si="68"/>
        <v>7.341019191919192</v>
      </c>
      <c r="I470" s="30">
        <f t="shared" si="69"/>
        <v>-151.56190606060608</v>
      </c>
      <c r="J470" s="30">
        <f t="shared" si="70"/>
        <v>0</v>
      </c>
      <c r="K470" s="30">
        <f t="shared" si="71"/>
        <v>0</v>
      </c>
      <c r="L470" s="36">
        <f t="shared" si="63"/>
        <v>1526.351454797064</v>
      </c>
      <c r="M470" s="37">
        <f t="shared" si="64"/>
        <v>0</v>
      </c>
      <c r="N470" s="38">
        <f t="shared" si="65"/>
        <v>1526.351454797064</v>
      </c>
      <c r="P470" s="35"/>
    </row>
    <row r="471" spans="1:16" s="14" customFormat="1" ht="12.75">
      <c r="A471" s="24" t="s">
        <v>484</v>
      </c>
      <c r="B471" s="25" t="s">
        <v>179</v>
      </c>
      <c r="C471">
        <v>3377</v>
      </c>
      <c r="D471">
        <v>3538482.45</v>
      </c>
      <c r="E471" s="27">
        <v>297500</v>
      </c>
      <c r="F471" s="28">
        <f t="shared" si="66"/>
        <v>40166.2360794958</v>
      </c>
      <c r="G471" s="29">
        <f t="shared" si="67"/>
        <v>0.0017909246038980214</v>
      </c>
      <c r="H471" s="30">
        <f t="shared" si="68"/>
        <v>11.894058655462185</v>
      </c>
      <c r="I471" s="30">
        <f t="shared" si="69"/>
        <v>6396.2360794957995</v>
      </c>
      <c r="J471" s="30">
        <f t="shared" si="70"/>
        <v>6396.2360794957995</v>
      </c>
      <c r="K471" s="30">
        <f t="shared" si="71"/>
        <v>0.0006950085847185262</v>
      </c>
      <c r="L471" s="36">
        <f t="shared" si="63"/>
        <v>146515.8018871496</v>
      </c>
      <c r="M471" s="37">
        <f t="shared" si="64"/>
        <v>16994.722438138822</v>
      </c>
      <c r="N471" s="38">
        <f t="shared" si="65"/>
        <v>163510.52432528842</v>
      </c>
      <c r="P471" s="35"/>
    </row>
    <row r="472" spans="1:16" s="14" customFormat="1" ht="14.25">
      <c r="A472" s="24" t="s">
        <v>487</v>
      </c>
      <c r="B472" s="25" t="s">
        <v>250</v>
      </c>
      <c r="C472">
        <v>1773</v>
      </c>
      <c r="D472" s="102">
        <v>1648567.37</v>
      </c>
      <c r="E472" s="27">
        <v>105250</v>
      </c>
      <c r="F472" s="28">
        <f t="shared" si="66"/>
        <v>27771.115886080763</v>
      </c>
      <c r="G472" s="29">
        <f t="shared" si="67"/>
        <v>0.0012382533085661626</v>
      </c>
      <c r="H472" s="30">
        <f t="shared" si="68"/>
        <v>15.663347933491687</v>
      </c>
      <c r="I472" s="30">
        <f t="shared" si="69"/>
        <v>10041.11588608076</v>
      </c>
      <c r="J472" s="30">
        <f t="shared" si="70"/>
        <v>10041.11588608076</v>
      </c>
      <c r="K472" s="30">
        <f t="shared" si="71"/>
        <v>0.0010910575617042908</v>
      </c>
      <c r="L472" s="36">
        <f t="shared" si="63"/>
        <v>101301.68296817815</v>
      </c>
      <c r="M472" s="37">
        <f t="shared" si="64"/>
        <v>26679.124305646408</v>
      </c>
      <c r="N472" s="38">
        <f t="shared" si="65"/>
        <v>127980.80727382455</v>
      </c>
      <c r="P472" s="35"/>
    </row>
    <row r="473" spans="1:16" s="14" customFormat="1" ht="12.75">
      <c r="A473" s="24" t="s">
        <v>481</v>
      </c>
      <c r="B473" s="25" t="s">
        <v>95</v>
      </c>
      <c r="C473">
        <v>18619</v>
      </c>
      <c r="D473">
        <v>35713555</v>
      </c>
      <c r="E473" s="27">
        <v>2144350</v>
      </c>
      <c r="F473" s="28">
        <f t="shared" si="66"/>
        <v>310094.2852356192</v>
      </c>
      <c r="G473" s="29">
        <f t="shared" si="67"/>
        <v>0.01382642585323401</v>
      </c>
      <c r="H473" s="30">
        <f t="shared" si="68"/>
        <v>16.65472287639611</v>
      </c>
      <c r="I473" s="30">
        <f t="shared" si="69"/>
        <v>123904.28523561919</v>
      </c>
      <c r="J473" s="30">
        <f t="shared" si="70"/>
        <v>123904.28523561919</v>
      </c>
      <c r="K473" s="30">
        <f t="shared" si="71"/>
        <v>0.013463315120313145</v>
      </c>
      <c r="L473" s="36">
        <f t="shared" si="63"/>
        <v>1131141.906650108</v>
      </c>
      <c r="M473" s="37">
        <f t="shared" si="64"/>
        <v>329212.1976588017</v>
      </c>
      <c r="N473" s="38">
        <f t="shared" si="65"/>
        <v>1460354.1043089097</v>
      </c>
      <c r="P473" s="35"/>
    </row>
    <row r="474" spans="1:16" s="14" customFormat="1" ht="12.75">
      <c r="A474" s="39" t="s">
        <v>480</v>
      </c>
      <c r="B474" s="25" t="s">
        <v>68</v>
      </c>
      <c r="C474">
        <v>512</v>
      </c>
      <c r="D474">
        <v>549488.41</v>
      </c>
      <c r="E474" s="27">
        <v>30550</v>
      </c>
      <c r="F474" s="28">
        <f t="shared" si="66"/>
        <v>9209.10199410802</v>
      </c>
      <c r="G474" s="29">
        <f t="shared" si="67"/>
        <v>0.0004106137131797044</v>
      </c>
      <c r="H474" s="30">
        <f t="shared" si="68"/>
        <v>17.986527332242225</v>
      </c>
      <c r="I474" s="30">
        <f t="shared" si="69"/>
        <v>4089.1019941080194</v>
      </c>
      <c r="J474" s="30">
        <f t="shared" si="70"/>
        <v>4089.1019941080194</v>
      </c>
      <c r="K474" s="30">
        <f t="shared" si="71"/>
        <v>0.0004443177134760703</v>
      </c>
      <c r="L474" s="36">
        <f t="shared" si="63"/>
        <v>33592.36749634277</v>
      </c>
      <c r="M474" s="37">
        <f t="shared" si="64"/>
        <v>10864.6948842113</v>
      </c>
      <c r="N474" s="38">
        <f t="shared" si="65"/>
        <v>44457.06238055407</v>
      </c>
      <c r="P474" s="35"/>
    </row>
    <row r="475" spans="1:16" s="14" customFormat="1" ht="12.75">
      <c r="A475" s="39" t="s">
        <v>480</v>
      </c>
      <c r="B475" s="25" t="s">
        <v>69</v>
      </c>
      <c r="C475">
        <v>61</v>
      </c>
      <c r="D475">
        <v>219096.8</v>
      </c>
      <c r="E475" s="27">
        <v>18050</v>
      </c>
      <c r="F475" s="28">
        <f t="shared" si="66"/>
        <v>740.4379390581717</v>
      </c>
      <c r="G475" s="29">
        <f t="shared" si="67"/>
        <v>3.301450800852509E-05</v>
      </c>
      <c r="H475" s="30">
        <f t="shared" si="68"/>
        <v>12.138326869806093</v>
      </c>
      <c r="I475" s="30">
        <f t="shared" si="69"/>
        <v>130.43793905817168</v>
      </c>
      <c r="J475" s="30">
        <f t="shared" si="70"/>
        <v>130.43793905817168</v>
      </c>
      <c r="K475" s="30">
        <f t="shared" si="71"/>
        <v>1.4173255378898934E-05</v>
      </c>
      <c r="L475" s="36">
        <f t="shared" si="63"/>
        <v>2700.921693884</v>
      </c>
      <c r="M475" s="37">
        <f t="shared" si="64"/>
        <v>346.57203738972004</v>
      </c>
      <c r="N475" s="38">
        <f t="shared" si="65"/>
        <v>3047.49373127372</v>
      </c>
      <c r="P475" s="35"/>
    </row>
    <row r="476" spans="1:16" s="14" customFormat="1" ht="12.75">
      <c r="A476" s="39" t="s">
        <v>480</v>
      </c>
      <c r="B476" s="25" t="s">
        <v>70</v>
      </c>
      <c r="C476">
        <v>208</v>
      </c>
      <c r="D476">
        <v>821501</v>
      </c>
      <c r="E476" s="27">
        <v>49600</v>
      </c>
      <c r="F476" s="28">
        <f t="shared" si="66"/>
        <v>3445.0041935483873</v>
      </c>
      <c r="G476" s="29">
        <f t="shared" si="67"/>
        <v>0.00015360520110838119</v>
      </c>
      <c r="H476" s="30">
        <f t="shared" si="68"/>
        <v>16.562520161290323</v>
      </c>
      <c r="I476" s="30">
        <f t="shared" si="69"/>
        <v>1365.004193548387</v>
      </c>
      <c r="J476" s="30">
        <f t="shared" si="70"/>
        <v>1365.004193548387</v>
      </c>
      <c r="K476" s="30">
        <f t="shared" si="71"/>
        <v>0.00014831998395651785</v>
      </c>
      <c r="L476" s="36">
        <f t="shared" si="63"/>
        <v>12566.463806151864</v>
      </c>
      <c r="M476" s="37">
        <f t="shared" si="64"/>
        <v>3626.7997472161774</v>
      </c>
      <c r="N476" s="38">
        <f t="shared" si="65"/>
        <v>16193.26355336804</v>
      </c>
      <c r="P476" s="35"/>
    </row>
    <row r="477" spans="1:16" s="14" customFormat="1" ht="12.75">
      <c r="A477" s="24" t="s">
        <v>486</v>
      </c>
      <c r="B477" s="25" t="s">
        <v>512</v>
      </c>
      <c r="C477">
        <v>710</v>
      </c>
      <c r="D477">
        <v>1460500.24</v>
      </c>
      <c r="E477" s="27">
        <v>215350</v>
      </c>
      <c r="F477" s="28">
        <f t="shared" si="66"/>
        <v>4815.208592523798</v>
      </c>
      <c r="G477" s="29">
        <f t="shared" si="67"/>
        <v>0.00021469961796231825</v>
      </c>
      <c r="H477" s="30">
        <f t="shared" si="68"/>
        <v>6.781983933132111</v>
      </c>
      <c r="I477" s="30">
        <f t="shared" si="69"/>
        <v>-2284.7914074762016</v>
      </c>
      <c r="J477" s="30">
        <f t="shared" si="70"/>
        <v>0</v>
      </c>
      <c r="K477" s="30">
        <f t="shared" si="71"/>
        <v>0</v>
      </c>
      <c r="L477" s="36">
        <f t="shared" si="63"/>
        <v>17564.606919881782</v>
      </c>
      <c r="M477" s="37">
        <f t="shared" si="64"/>
        <v>0</v>
      </c>
      <c r="N477" s="38">
        <f t="shared" si="65"/>
        <v>17564.606919881782</v>
      </c>
      <c r="P477" s="35"/>
    </row>
    <row r="478" spans="1:16" s="14" customFormat="1" ht="12.75">
      <c r="A478" s="24" t="s">
        <v>486</v>
      </c>
      <c r="B478" s="25" t="s">
        <v>214</v>
      </c>
      <c r="C478">
        <v>2336</v>
      </c>
      <c r="D478">
        <v>2621289.19</v>
      </c>
      <c r="E478" s="27">
        <v>197400</v>
      </c>
      <c r="F478" s="28">
        <f t="shared" si="66"/>
        <v>31019.916655724417</v>
      </c>
      <c r="G478" s="29">
        <f t="shared" si="67"/>
        <v>0.0013831102281939348</v>
      </c>
      <c r="H478" s="30">
        <f t="shared" si="68"/>
        <v>13.279073910840932</v>
      </c>
      <c r="I478" s="30">
        <f t="shared" si="69"/>
        <v>7659.916655724417</v>
      </c>
      <c r="J478" s="30">
        <f t="shared" si="70"/>
        <v>7659.916655724417</v>
      </c>
      <c r="K478" s="30">
        <f t="shared" si="71"/>
        <v>0.0008323188462387944</v>
      </c>
      <c r="L478" s="36">
        <f t="shared" si="63"/>
        <v>113152.44859615092</v>
      </c>
      <c r="M478" s="37">
        <f t="shared" si="64"/>
        <v>20352.3065511326</v>
      </c>
      <c r="N478" s="38">
        <f t="shared" si="65"/>
        <v>133504.75514728352</v>
      </c>
      <c r="P478" s="35"/>
    </row>
    <row r="479" spans="1:16" s="14" customFormat="1" ht="12.75">
      <c r="A479" s="24" t="s">
        <v>493</v>
      </c>
      <c r="B479" s="25" t="s">
        <v>433</v>
      </c>
      <c r="C479">
        <v>471</v>
      </c>
      <c r="D479">
        <v>864375.2</v>
      </c>
      <c r="E479" s="27">
        <v>69450</v>
      </c>
      <c r="F479" s="28">
        <f t="shared" si="66"/>
        <v>5862.069390928726</v>
      </c>
      <c r="G479" s="29">
        <f t="shared" si="67"/>
        <v>0.0002613768509748681</v>
      </c>
      <c r="H479" s="30">
        <f t="shared" si="68"/>
        <v>12.446007199424045</v>
      </c>
      <c r="I479" s="30">
        <f t="shared" si="69"/>
        <v>1152.0693909287252</v>
      </c>
      <c r="J479" s="30">
        <f t="shared" si="70"/>
        <v>1152.0693909287252</v>
      </c>
      <c r="K479" s="30">
        <f t="shared" si="71"/>
        <v>0.00012518270228543924</v>
      </c>
      <c r="L479" s="36">
        <f t="shared" si="63"/>
        <v>21383.27813017272</v>
      </c>
      <c r="M479" s="37">
        <f t="shared" si="64"/>
        <v>3061.034534211987</v>
      </c>
      <c r="N479" s="38">
        <f t="shared" si="65"/>
        <v>24444.312664384706</v>
      </c>
      <c r="P479" s="35"/>
    </row>
    <row r="480" spans="1:16" s="14" customFormat="1" ht="12.75">
      <c r="A480" s="24" t="s">
        <v>493</v>
      </c>
      <c r="B480" s="25" t="s">
        <v>434</v>
      </c>
      <c r="C480">
        <v>221</v>
      </c>
      <c r="D480">
        <v>263335.8</v>
      </c>
      <c r="E480" s="27">
        <v>14100</v>
      </c>
      <c r="F480" s="28">
        <f t="shared" si="66"/>
        <v>4127.461829787234</v>
      </c>
      <c r="G480" s="29">
        <f t="shared" si="67"/>
        <v>0.0001840344942450155</v>
      </c>
      <c r="H480" s="30">
        <f t="shared" si="68"/>
        <v>18.676297872340424</v>
      </c>
      <c r="I480" s="30">
        <f t="shared" si="69"/>
        <v>1917.4618297872337</v>
      </c>
      <c r="J480" s="30">
        <f t="shared" si="70"/>
        <v>1917.4618297872337</v>
      </c>
      <c r="K480" s="30">
        <f t="shared" si="71"/>
        <v>0.00020834947553675516</v>
      </c>
      <c r="L480" s="36">
        <f t="shared" si="63"/>
        <v>15055.88869599328</v>
      </c>
      <c r="M480" s="37">
        <f t="shared" si="64"/>
        <v>5094.673051143628</v>
      </c>
      <c r="N480" s="38">
        <f t="shared" si="65"/>
        <v>20150.561747136908</v>
      </c>
      <c r="P480" s="35"/>
    </row>
    <row r="481" spans="1:16" s="14" customFormat="1" ht="12.75">
      <c r="A481" s="24" t="s">
        <v>489</v>
      </c>
      <c r="B481" s="25" t="s">
        <v>327</v>
      </c>
      <c r="C481">
        <v>146</v>
      </c>
      <c r="D481">
        <v>542166.6</v>
      </c>
      <c r="E481" s="27">
        <v>51850</v>
      </c>
      <c r="F481" s="28">
        <f t="shared" si="66"/>
        <v>1526.640763741562</v>
      </c>
      <c r="G481" s="29">
        <f t="shared" si="67"/>
        <v>6.806957215725131E-05</v>
      </c>
      <c r="H481" s="30">
        <f t="shared" si="68"/>
        <v>10.456443587270973</v>
      </c>
      <c r="I481" s="30">
        <f t="shared" si="69"/>
        <v>66.64076374156211</v>
      </c>
      <c r="J481" s="30">
        <f t="shared" si="70"/>
        <v>66.64076374156211</v>
      </c>
      <c r="K481" s="30">
        <f t="shared" si="71"/>
        <v>7.2411184197934945E-06</v>
      </c>
      <c r="L481" s="36">
        <f t="shared" si="63"/>
        <v>5568.781581886606</v>
      </c>
      <c r="M481" s="37">
        <f t="shared" si="64"/>
        <v>177.06370884026364</v>
      </c>
      <c r="N481" s="38">
        <f t="shared" si="65"/>
        <v>5745.845290726869</v>
      </c>
      <c r="P481" s="35"/>
    </row>
    <row r="482" spans="1:16" s="14" customFormat="1" ht="12.75">
      <c r="A482" s="24" t="s">
        <v>482</v>
      </c>
      <c r="B482" s="25" t="s">
        <v>116</v>
      </c>
      <c r="C482">
        <v>3975</v>
      </c>
      <c r="D482">
        <v>5103431.93</v>
      </c>
      <c r="E482" s="27">
        <v>260750</v>
      </c>
      <c r="F482" s="28">
        <f t="shared" si="66"/>
        <v>77799.20200095877</v>
      </c>
      <c r="G482" s="29">
        <f t="shared" si="67"/>
        <v>0.0034688962329302293</v>
      </c>
      <c r="H482" s="30">
        <f t="shared" si="68"/>
        <v>19.572126289549377</v>
      </c>
      <c r="I482" s="30">
        <f t="shared" si="69"/>
        <v>38049.20200095877</v>
      </c>
      <c r="J482" s="30">
        <f t="shared" si="70"/>
        <v>38049.20200095877</v>
      </c>
      <c r="K482" s="30">
        <f t="shared" si="71"/>
        <v>0.004134388053175209</v>
      </c>
      <c r="L482" s="36">
        <f t="shared" si="63"/>
        <v>283790.90449975507</v>
      </c>
      <c r="M482" s="37">
        <f t="shared" si="64"/>
        <v>101096.27270823678</v>
      </c>
      <c r="N482" s="38">
        <f t="shared" si="65"/>
        <v>384887.17720799183</v>
      </c>
      <c r="P482" s="35"/>
    </row>
    <row r="483" spans="1:16" s="14" customFormat="1" ht="12.75">
      <c r="A483" s="24" t="s">
        <v>481</v>
      </c>
      <c r="B483" s="25" t="s">
        <v>96</v>
      </c>
      <c r="C483">
        <v>18153</v>
      </c>
      <c r="D483">
        <v>30093464</v>
      </c>
      <c r="E483" s="27">
        <v>2095000</v>
      </c>
      <c r="F483" s="28">
        <f t="shared" si="66"/>
        <v>260757.35178615752</v>
      </c>
      <c r="G483" s="29">
        <f t="shared" si="67"/>
        <v>0.011626599914337388</v>
      </c>
      <c r="H483" s="30">
        <f t="shared" si="68"/>
        <v>14.364421957040573</v>
      </c>
      <c r="I483" s="30">
        <f t="shared" si="69"/>
        <v>79227.35178615752</v>
      </c>
      <c r="J483" s="30">
        <f t="shared" si="70"/>
        <v>79227.35178615752</v>
      </c>
      <c r="K483" s="30">
        <f t="shared" si="71"/>
        <v>0.008608764428256482</v>
      </c>
      <c r="L483" s="36">
        <f t="shared" si="63"/>
        <v>951173.8271742492</v>
      </c>
      <c r="M483" s="37">
        <f t="shared" si="64"/>
        <v>210506.12209746116</v>
      </c>
      <c r="N483" s="38">
        <f t="shared" si="65"/>
        <v>1161679.9492717104</v>
      </c>
      <c r="P483" s="35"/>
    </row>
    <row r="484" spans="1:16" s="14" customFormat="1" ht="12.75">
      <c r="A484" s="24" t="s">
        <v>484</v>
      </c>
      <c r="B484" s="25" t="s">
        <v>180</v>
      </c>
      <c r="C484">
        <v>2643</v>
      </c>
      <c r="D484">
        <v>3732372</v>
      </c>
      <c r="E484" s="27">
        <v>275650</v>
      </c>
      <c r="F484" s="28">
        <f t="shared" si="66"/>
        <v>35786.90076546345</v>
      </c>
      <c r="G484" s="29">
        <f t="shared" si="67"/>
        <v>0.0015956596219590302</v>
      </c>
      <c r="H484" s="30">
        <f t="shared" si="68"/>
        <v>13.540257573009251</v>
      </c>
      <c r="I484" s="30">
        <f t="shared" si="69"/>
        <v>9356.900765463452</v>
      </c>
      <c r="J484" s="30">
        <f t="shared" si="70"/>
        <v>9356.900765463452</v>
      </c>
      <c r="K484" s="30">
        <f t="shared" si="71"/>
        <v>0.0010167114342766838</v>
      </c>
      <c r="L484" s="36">
        <f t="shared" si="63"/>
        <v>130541.14536224536</v>
      </c>
      <c r="M484" s="37">
        <f t="shared" si="64"/>
        <v>24861.17294826226</v>
      </c>
      <c r="N484" s="38">
        <f t="shared" si="65"/>
        <v>155402.31831050763</v>
      </c>
      <c r="P484" s="35"/>
    </row>
    <row r="485" spans="1:16" s="14" customFormat="1" ht="12.75">
      <c r="A485" s="24" t="s">
        <v>488</v>
      </c>
      <c r="B485" s="25" t="s">
        <v>306</v>
      </c>
      <c r="C485">
        <v>386</v>
      </c>
      <c r="D485">
        <v>609810.89</v>
      </c>
      <c r="E485" s="27">
        <v>21300</v>
      </c>
      <c r="F485" s="28">
        <f t="shared" si="66"/>
        <v>11051.033030046949</v>
      </c>
      <c r="G485" s="29">
        <f t="shared" si="67"/>
        <v>0.0004927413888826903</v>
      </c>
      <c r="H485" s="30">
        <f t="shared" si="68"/>
        <v>28.62961924882629</v>
      </c>
      <c r="I485" s="30">
        <f t="shared" si="69"/>
        <v>7191.033030046949</v>
      </c>
      <c r="J485" s="30">
        <f t="shared" si="70"/>
        <v>7191.033030046949</v>
      </c>
      <c r="K485" s="30">
        <f t="shared" si="71"/>
        <v>0.0007813704226613024</v>
      </c>
      <c r="L485" s="36">
        <f t="shared" si="63"/>
        <v>40311.24457054255</v>
      </c>
      <c r="M485" s="37">
        <f t="shared" si="64"/>
        <v>19106.488389460726</v>
      </c>
      <c r="N485" s="38">
        <f t="shared" si="65"/>
        <v>59417.732960003275</v>
      </c>
      <c r="P485" s="35"/>
    </row>
    <row r="486" spans="1:16" s="14" customFormat="1" ht="12.75">
      <c r="A486" s="24" t="s">
        <v>484</v>
      </c>
      <c r="B486" s="25" t="s">
        <v>181</v>
      </c>
      <c r="C486">
        <v>7690</v>
      </c>
      <c r="D486">
        <v>10101331.15</v>
      </c>
      <c r="E486" s="27">
        <v>607450</v>
      </c>
      <c r="F486" s="28">
        <f t="shared" si="66"/>
        <v>127877.5809424644</v>
      </c>
      <c r="G486" s="29">
        <f t="shared" si="67"/>
        <v>0.005701781604419008</v>
      </c>
      <c r="H486" s="30">
        <f t="shared" si="68"/>
        <v>16.62907424479381</v>
      </c>
      <c r="I486" s="30">
        <f t="shared" si="69"/>
        <v>50977.580942464396</v>
      </c>
      <c r="J486" s="30">
        <f t="shared" si="70"/>
        <v>50977.580942464396</v>
      </c>
      <c r="K486" s="30">
        <f t="shared" si="71"/>
        <v>0.0055391727170253455</v>
      </c>
      <c r="L486" s="36">
        <f t="shared" si="63"/>
        <v>466463.58095620794</v>
      </c>
      <c r="M486" s="37">
        <f t="shared" si="64"/>
        <v>135446.82027328014</v>
      </c>
      <c r="N486" s="38">
        <f t="shared" si="65"/>
        <v>601910.4012294881</v>
      </c>
      <c r="P486" s="35"/>
    </row>
    <row r="487" spans="1:16" s="14" customFormat="1" ht="12.75">
      <c r="A487" s="24" t="s">
        <v>483</v>
      </c>
      <c r="B487" s="25" t="s">
        <v>153</v>
      </c>
      <c r="C487">
        <v>498</v>
      </c>
      <c r="D487">
        <v>1717228.5</v>
      </c>
      <c r="E487" s="27">
        <v>183450</v>
      </c>
      <c r="F487" s="28">
        <f t="shared" si="66"/>
        <v>4661.650547833197</v>
      </c>
      <c r="G487" s="29">
        <f t="shared" si="67"/>
        <v>0.00020785280065490177</v>
      </c>
      <c r="H487" s="30">
        <f t="shared" si="68"/>
        <v>9.36074407195421</v>
      </c>
      <c r="I487" s="30">
        <f t="shared" si="69"/>
        <v>-318.34945216680336</v>
      </c>
      <c r="J487" s="30">
        <f t="shared" si="70"/>
        <v>0</v>
      </c>
      <c r="K487" s="30">
        <f t="shared" si="71"/>
        <v>0</v>
      </c>
      <c r="L487" s="36">
        <f t="shared" si="63"/>
        <v>17004.467801804167</v>
      </c>
      <c r="M487" s="37">
        <f t="shared" si="64"/>
        <v>0</v>
      </c>
      <c r="N487" s="38">
        <f t="shared" si="65"/>
        <v>17004.467801804167</v>
      </c>
      <c r="P487" s="35"/>
    </row>
    <row r="488" spans="1:16" s="14" customFormat="1" ht="12.75">
      <c r="A488" s="24" t="s">
        <v>492</v>
      </c>
      <c r="B488" s="25" t="s">
        <v>394</v>
      </c>
      <c r="C488">
        <v>3911</v>
      </c>
      <c r="D488">
        <v>3573117.66</v>
      </c>
      <c r="E488" s="27">
        <v>272850</v>
      </c>
      <c r="F488" s="28">
        <f t="shared" si="66"/>
        <v>51216.65079076416</v>
      </c>
      <c r="G488" s="29">
        <f t="shared" si="67"/>
        <v>0.002283638423298935</v>
      </c>
      <c r="H488" s="30">
        <f t="shared" si="68"/>
        <v>13.095538427707533</v>
      </c>
      <c r="I488" s="30">
        <f t="shared" si="69"/>
        <v>12106.65079076416</v>
      </c>
      <c r="J488" s="30">
        <f t="shared" si="70"/>
        <v>12106.65079076416</v>
      </c>
      <c r="K488" s="30">
        <f t="shared" si="71"/>
        <v>0.0013154965087582727</v>
      </c>
      <c r="L488" s="36">
        <f t="shared" si="63"/>
        <v>186824.7909943849</v>
      </c>
      <c r="M488" s="37">
        <f t="shared" si="64"/>
        <v>32167.225738285997</v>
      </c>
      <c r="N488" s="38">
        <f t="shared" si="65"/>
        <v>218992.0167326709</v>
      </c>
      <c r="P488" s="35"/>
    </row>
    <row r="489" spans="1:16" s="14" customFormat="1" ht="12.75">
      <c r="A489" s="39" t="s">
        <v>480</v>
      </c>
      <c r="B489" s="25" t="s">
        <v>71</v>
      </c>
      <c r="C489">
        <v>227</v>
      </c>
      <c r="D489">
        <v>379329.06</v>
      </c>
      <c r="E489" s="27">
        <v>33600</v>
      </c>
      <c r="F489" s="28">
        <f t="shared" si="66"/>
        <v>2562.729066071429</v>
      </c>
      <c r="G489" s="29">
        <f t="shared" si="67"/>
        <v>0.00011426648313444691</v>
      </c>
      <c r="H489" s="30">
        <f t="shared" si="68"/>
        <v>11.289555357142858</v>
      </c>
      <c r="I489" s="30">
        <f t="shared" si="69"/>
        <v>292.72906607142863</v>
      </c>
      <c r="J489" s="30">
        <f t="shared" si="70"/>
        <v>292.72906607142863</v>
      </c>
      <c r="K489" s="30">
        <f t="shared" si="71"/>
        <v>3.180764615122164E-05</v>
      </c>
      <c r="L489" s="36">
        <f t="shared" si="63"/>
        <v>9348.157576722451</v>
      </c>
      <c r="M489" s="37">
        <f t="shared" si="64"/>
        <v>777.7776125880091</v>
      </c>
      <c r="N489" s="38">
        <f t="shared" si="65"/>
        <v>10125.935189310461</v>
      </c>
      <c r="P489" s="35"/>
    </row>
    <row r="490" spans="1:16" s="14" customFormat="1" ht="12.75">
      <c r="A490" s="24" t="s">
        <v>484</v>
      </c>
      <c r="B490" s="25" t="s">
        <v>182</v>
      </c>
      <c r="C490">
        <v>5947</v>
      </c>
      <c r="D490">
        <v>10255001.3</v>
      </c>
      <c r="E490" s="27">
        <v>620750</v>
      </c>
      <c r="F490" s="28">
        <f t="shared" si="66"/>
        <v>98246.46432718486</v>
      </c>
      <c r="G490" s="29">
        <f t="shared" si="67"/>
        <v>0.0043805949320545184</v>
      </c>
      <c r="H490" s="30">
        <f t="shared" si="68"/>
        <v>16.520340394683853</v>
      </c>
      <c r="I490" s="30">
        <f t="shared" si="69"/>
        <v>38776.46432718487</v>
      </c>
      <c r="J490" s="30">
        <f t="shared" si="70"/>
        <v>38776.46432718487</v>
      </c>
      <c r="K490" s="30">
        <f t="shared" si="71"/>
        <v>0.004213411646705445</v>
      </c>
      <c r="L490" s="36">
        <f t="shared" si="63"/>
        <v>358377.10745376424</v>
      </c>
      <c r="M490" s="37">
        <f t="shared" si="64"/>
        <v>103028.59997388424</v>
      </c>
      <c r="N490" s="38">
        <f t="shared" si="65"/>
        <v>461405.7074276485</v>
      </c>
      <c r="P490" s="35"/>
    </row>
    <row r="491" spans="1:16" s="14" customFormat="1" ht="12.75">
      <c r="A491" s="24" t="s">
        <v>486</v>
      </c>
      <c r="B491" s="25" t="s">
        <v>215</v>
      </c>
      <c r="C491">
        <v>3758</v>
      </c>
      <c r="D491">
        <v>8595441.79</v>
      </c>
      <c r="E491" s="27">
        <v>462450</v>
      </c>
      <c r="F491" s="28">
        <f t="shared" si="66"/>
        <v>69849.00042560276</v>
      </c>
      <c r="G491" s="29">
        <f t="shared" si="67"/>
        <v>0.003114414135601666</v>
      </c>
      <c r="H491" s="30">
        <f t="shared" si="68"/>
        <v>18.586748383609038</v>
      </c>
      <c r="I491" s="30">
        <f t="shared" si="69"/>
        <v>32269.000425602764</v>
      </c>
      <c r="J491" s="30">
        <f t="shared" si="70"/>
        <v>32269.000425602764</v>
      </c>
      <c r="K491" s="30">
        <f t="shared" si="71"/>
        <v>0.00350631715861363</v>
      </c>
      <c r="L491" s="36">
        <f t="shared" si="63"/>
        <v>254790.67264650474</v>
      </c>
      <c r="M491" s="37">
        <f t="shared" si="64"/>
        <v>85738.34654841755</v>
      </c>
      <c r="N491" s="38">
        <f t="shared" si="65"/>
        <v>340529.0191949223</v>
      </c>
      <c r="P491" s="35"/>
    </row>
    <row r="492" spans="1:16" s="14" customFormat="1" ht="12.75">
      <c r="A492" s="39" t="s">
        <v>480</v>
      </c>
      <c r="B492" s="25" t="s">
        <v>72</v>
      </c>
      <c r="C492">
        <v>1172</v>
      </c>
      <c r="D492">
        <v>904995</v>
      </c>
      <c r="E492" s="27">
        <v>59300</v>
      </c>
      <c r="F492" s="28">
        <f t="shared" si="66"/>
        <v>17886.24182124789</v>
      </c>
      <c r="G492" s="29">
        <f t="shared" si="67"/>
        <v>0.0007975083969915437</v>
      </c>
      <c r="H492" s="30">
        <f t="shared" si="68"/>
        <v>15.261298482293423</v>
      </c>
      <c r="I492" s="30">
        <f t="shared" si="69"/>
        <v>6166.2418212478915</v>
      </c>
      <c r="J492" s="30">
        <f t="shared" si="70"/>
        <v>6166.2418212478915</v>
      </c>
      <c r="K492" s="30">
        <f t="shared" si="71"/>
        <v>0.000670017639742201</v>
      </c>
      <c r="L492" s="36">
        <f t="shared" si="63"/>
        <v>65244.27775609743</v>
      </c>
      <c r="M492" s="37">
        <f t="shared" si="64"/>
        <v>16383.63045643121</v>
      </c>
      <c r="N492" s="38">
        <f t="shared" si="65"/>
        <v>81627.90821252864</v>
      </c>
      <c r="P492" s="35"/>
    </row>
    <row r="493" spans="1:16" s="14" customFormat="1" ht="14.25">
      <c r="A493" s="24" t="s">
        <v>487</v>
      </c>
      <c r="B493" s="25" t="s">
        <v>251</v>
      </c>
      <c r="C493">
        <v>1285</v>
      </c>
      <c r="D493" s="102">
        <v>2649486.1199999996</v>
      </c>
      <c r="E493" s="27">
        <v>213850</v>
      </c>
      <c r="F493" s="28">
        <f t="shared" si="66"/>
        <v>15920.456694879585</v>
      </c>
      <c r="G493" s="29">
        <f t="shared" si="67"/>
        <v>0.0007098583383248077</v>
      </c>
      <c r="H493" s="30">
        <f t="shared" si="68"/>
        <v>12.389460462941312</v>
      </c>
      <c r="I493" s="30">
        <f t="shared" si="69"/>
        <v>3070.4566948795855</v>
      </c>
      <c r="J493" s="30">
        <f t="shared" si="70"/>
        <v>3070.4566948795855</v>
      </c>
      <c r="K493" s="30">
        <f t="shared" si="71"/>
        <v>0.00033363273891479035</v>
      </c>
      <c r="L493" s="36">
        <f t="shared" si="63"/>
        <v>58073.61372978323</v>
      </c>
      <c r="M493" s="37">
        <f t="shared" si="64"/>
        <v>8158.166559092517</v>
      </c>
      <c r="N493" s="38">
        <f t="shared" si="65"/>
        <v>66231.78028887574</v>
      </c>
      <c r="P493" s="35"/>
    </row>
    <row r="494" spans="1:16" s="14" customFormat="1" ht="12.75">
      <c r="A494" s="24" t="s">
        <v>488</v>
      </c>
      <c r="B494" s="25" t="s">
        <v>307</v>
      </c>
      <c r="C494">
        <v>247</v>
      </c>
      <c r="D494">
        <v>373844.52</v>
      </c>
      <c r="E494" s="27">
        <v>31750</v>
      </c>
      <c r="F494" s="28">
        <f t="shared" si="66"/>
        <v>2908.3337461417323</v>
      </c>
      <c r="G494" s="29">
        <f t="shared" si="67"/>
        <v>0.00012967623981503804</v>
      </c>
      <c r="H494" s="30">
        <f t="shared" si="68"/>
        <v>11.774630551181103</v>
      </c>
      <c r="I494" s="30">
        <f t="shared" si="69"/>
        <v>438.3337461417324</v>
      </c>
      <c r="J494" s="30">
        <f t="shared" si="70"/>
        <v>438.3337461417324</v>
      </c>
      <c r="K494" s="30">
        <f t="shared" si="71"/>
        <v>4.762890436719929E-05</v>
      </c>
      <c r="L494" s="36">
        <f t="shared" si="63"/>
        <v>10608.832008258281</v>
      </c>
      <c r="M494" s="37">
        <f t="shared" si="64"/>
        <v>1164.6474986794985</v>
      </c>
      <c r="N494" s="38">
        <f t="shared" si="65"/>
        <v>11773.47950693778</v>
      </c>
      <c r="P494" s="35"/>
    </row>
    <row r="495" spans="1:16" s="14" customFormat="1" ht="12.75">
      <c r="A495" s="24" t="s">
        <v>490</v>
      </c>
      <c r="B495" s="25" t="s">
        <v>337</v>
      </c>
      <c r="C495">
        <v>3076</v>
      </c>
      <c r="D495">
        <v>5083032.96</v>
      </c>
      <c r="E495" s="27">
        <v>399850</v>
      </c>
      <c r="F495" s="28">
        <f t="shared" si="66"/>
        <v>39103.18715758409</v>
      </c>
      <c r="G495" s="29">
        <f t="shared" si="67"/>
        <v>0.0017435255778695204</v>
      </c>
      <c r="H495" s="30">
        <f t="shared" si="68"/>
        <v>12.712349531074153</v>
      </c>
      <c r="I495" s="30">
        <f t="shared" si="69"/>
        <v>8343.187157584096</v>
      </c>
      <c r="J495" s="30">
        <f t="shared" si="70"/>
        <v>8343.187157584096</v>
      </c>
      <c r="K495" s="30">
        <f t="shared" si="71"/>
        <v>0.0009065623323414597</v>
      </c>
      <c r="L495" s="36">
        <f t="shared" si="63"/>
        <v>142638.08068541935</v>
      </c>
      <c r="M495" s="37">
        <f t="shared" si="64"/>
        <v>22167.74806782352</v>
      </c>
      <c r="N495" s="38">
        <f t="shared" si="65"/>
        <v>164805.82875324288</v>
      </c>
      <c r="P495" s="35"/>
    </row>
    <row r="496" spans="1:16" s="14" customFormat="1" ht="12.75">
      <c r="A496" s="24" t="s">
        <v>481</v>
      </c>
      <c r="B496" s="25" t="s">
        <v>97</v>
      </c>
      <c r="C496">
        <v>8404</v>
      </c>
      <c r="D496">
        <v>28340183</v>
      </c>
      <c r="E496" s="27">
        <v>1711350</v>
      </c>
      <c r="F496" s="28">
        <f t="shared" si="66"/>
        <v>139171.3547386566</v>
      </c>
      <c r="G496" s="29">
        <f t="shared" si="67"/>
        <v>0.006205346273073251</v>
      </c>
      <c r="H496" s="30">
        <f t="shared" si="68"/>
        <v>16.560132643819205</v>
      </c>
      <c r="I496" s="30">
        <f t="shared" si="69"/>
        <v>55131.3547386566</v>
      </c>
      <c r="J496" s="30">
        <f t="shared" si="70"/>
        <v>55131.3547386566</v>
      </c>
      <c r="K496" s="30">
        <f t="shared" si="71"/>
        <v>0.0059905176035261595</v>
      </c>
      <c r="L496" s="36">
        <f t="shared" si="63"/>
        <v>507660.2796164015</v>
      </c>
      <c r="M496" s="37">
        <f t="shared" si="64"/>
        <v>146483.34735885722</v>
      </c>
      <c r="N496" s="38">
        <f t="shared" si="65"/>
        <v>654143.6269752587</v>
      </c>
      <c r="P496" s="35"/>
    </row>
    <row r="497" spans="1:16" s="14" customFormat="1" ht="12.75">
      <c r="A497" s="24" t="s">
        <v>494</v>
      </c>
      <c r="B497" s="25" t="s">
        <v>462</v>
      </c>
      <c r="C497">
        <v>13012</v>
      </c>
      <c r="D497">
        <v>46474728</v>
      </c>
      <c r="E497" s="27">
        <v>4473800</v>
      </c>
      <c r="F497" s="28">
        <f t="shared" si="66"/>
        <v>135171.25502615227</v>
      </c>
      <c r="G497" s="29">
        <f>F497/$F$498</f>
        <v>0.006026990577035642</v>
      </c>
      <c r="H497" s="30">
        <f t="shared" si="68"/>
        <v>10.388199740712594</v>
      </c>
      <c r="I497" s="30">
        <f t="shared" si="69"/>
        <v>5051.255026152268</v>
      </c>
      <c r="J497" s="30">
        <f t="shared" si="70"/>
        <v>5051.255026152268</v>
      </c>
      <c r="K497" s="30">
        <f t="shared" si="71"/>
        <v>0.0005488642950550955</v>
      </c>
      <c r="L497" s="36">
        <f t="shared" si="63"/>
        <v>493068.97422631754</v>
      </c>
      <c r="M497" s="37">
        <f t="shared" si="64"/>
        <v>13421.123933949353</v>
      </c>
      <c r="N497" s="38">
        <f t="shared" si="65"/>
        <v>506490.0981602669</v>
      </c>
      <c r="P497" s="35"/>
    </row>
    <row r="498" spans="1:14" s="48" customFormat="1" ht="13.5" thickBot="1">
      <c r="A498" s="41" t="s">
        <v>467</v>
      </c>
      <c r="B498" s="41"/>
      <c r="C498" s="42">
        <f>SUM(C7:C497)</f>
        <v>1335637</v>
      </c>
      <c r="D498" s="42">
        <f>SUM(D7:D497)</f>
        <v>2580647444.782098</v>
      </c>
      <c r="E498" s="42">
        <f>SUM(E7:E497)</f>
        <v>176176000</v>
      </c>
      <c r="F498" s="43">
        <f>SUM(F7:F497)</f>
        <v>22427653.28706319</v>
      </c>
      <c r="G498" s="43">
        <f>SUM(G7:G497)</f>
        <v>1.0000000000000004</v>
      </c>
      <c r="H498" s="44"/>
      <c r="I498" s="44"/>
      <c r="J498" s="44">
        <f>SUM(J7:J497)</f>
        <v>9203103.702792725</v>
      </c>
      <c r="K498" s="44">
        <f>SUM(K7:K497)</f>
        <v>0.9999999999999996</v>
      </c>
      <c r="L498" s="45">
        <f>SUM(L7:L497)</f>
        <v>81810145.20000002</v>
      </c>
      <c r="M498" s="46">
        <f>SUM(M7:M497)</f>
        <v>24452536.000000015</v>
      </c>
      <c r="N498" s="47">
        <f t="shared" si="65"/>
        <v>106262681.20000003</v>
      </c>
    </row>
    <row r="499" spans="1:14" s="14" customFormat="1" ht="12.75">
      <c r="A499" s="49"/>
      <c r="B499" s="49"/>
      <c r="C499" s="50"/>
      <c r="D499" s="51"/>
      <c r="E499" s="50"/>
      <c r="F499" s="52"/>
      <c r="G499" s="52"/>
      <c r="H499" s="53"/>
      <c r="I499" s="53"/>
      <c r="J499" s="53"/>
      <c r="K499" s="53"/>
      <c r="L499" s="53">
        <f>L498-B505</f>
        <v>0</v>
      </c>
      <c r="M499" s="37">
        <f>M498-G505</f>
        <v>0</v>
      </c>
      <c r="N499" s="53">
        <f>N498-L505</f>
        <v>0</v>
      </c>
    </row>
    <row r="500" spans="1:14" s="14" customFormat="1" ht="13.5" thickBot="1">
      <c r="A500" s="49"/>
      <c r="B500" s="54"/>
      <c r="C500" s="54"/>
      <c r="D500" s="55"/>
      <c r="E500" s="54"/>
      <c r="F500" s="56"/>
      <c r="G500" s="56"/>
      <c r="H500" s="57"/>
      <c r="I500" s="58"/>
      <c r="J500" s="58"/>
      <c r="K500" s="58"/>
      <c r="L500" s="52"/>
      <c r="M500" s="52"/>
      <c r="N500" s="52"/>
    </row>
    <row r="501" spans="2:14" s="14" customFormat="1" ht="12.75">
      <c r="B501" s="59" t="s">
        <v>527</v>
      </c>
      <c r="C501" s="60"/>
      <c r="D501" s="61"/>
      <c r="E501" s="60"/>
      <c r="G501" s="60"/>
      <c r="I501" s="62"/>
      <c r="K501" s="60"/>
      <c r="L501" s="63"/>
      <c r="M501" s="64"/>
      <c r="N501" s="65"/>
    </row>
    <row r="502" spans="2:14" s="14" customFormat="1" ht="12.75">
      <c r="B502" s="66" t="s">
        <v>536</v>
      </c>
      <c r="C502" s="67"/>
      <c r="D502" s="67"/>
      <c r="E502" s="68"/>
      <c r="G502" s="68"/>
      <c r="I502" s="62"/>
      <c r="K502" s="68"/>
      <c r="L502" s="69"/>
      <c r="M502" s="56"/>
      <c r="N502" s="65"/>
    </row>
    <row r="503" spans="2:14" s="14" customFormat="1" ht="13.5" thickBot="1">
      <c r="B503" s="70"/>
      <c r="C503" s="71"/>
      <c r="D503" s="72"/>
      <c r="E503" s="73" t="s">
        <v>525</v>
      </c>
      <c r="G503" s="74">
        <f>170437802-(170437802*0.4)-B505</f>
        <v>20452536.000000015</v>
      </c>
      <c r="I503" s="62"/>
      <c r="K503" s="71"/>
      <c r="L503" s="75"/>
      <c r="M503" s="62"/>
      <c r="N503" s="65"/>
    </row>
    <row r="504" spans="2:14" s="14" customFormat="1" ht="12.75">
      <c r="B504" s="76"/>
      <c r="C504" s="54"/>
      <c r="D504" s="55"/>
      <c r="E504" s="73" t="s">
        <v>514</v>
      </c>
      <c r="G504" s="55">
        <v>4000000</v>
      </c>
      <c r="I504" s="57"/>
      <c r="K504" s="55"/>
      <c r="L504" s="77" t="s">
        <v>516</v>
      </c>
      <c r="M504" s="55"/>
      <c r="N504" s="78"/>
    </row>
    <row r="505" spans="1:14" s="14" customFormat="1" ht="13.5" thickBot="1">
      <c r="A505" s="79"/>
      <c r="B505" s="103">
        <f>136350242-(136350242*0.4)</f>
        <v>81810145.19999999</v>
      </c>
      <c r="C505" s="80" t="s">
        <v>476</v>
      </c>
      <c r="D505" s="81"/>
      <c r="E505" s="82" t="s">
        <v>477</v>
      </c>
      <c r="G505" s="74">
        <f>SUM(G503+G504)</f>
        <v>24452536.000000015</v>
      </c>
      <c r="I505" s="57"/>
      <c r="K505" s="74"/>
      <c r="L505" s="47">
        <f>G505+B505</f>
        <v>106262681.2</v>
      </c>
      <c r="M505" s="83"/>
      <c r="N505" s="84"/>
    </row>
    <row r="506" spans="1:14" s="14" customFormat="1" ht="12" customHeight="1">
      <c r="A506" s="49"/>
      <c r="B506" s="54"/>
      <c r="C506" s="54"/>
      <c r="D506" s="55"/>
      <c r="E506" s="54"/>
      <c r="F506" s="56"/>
      <c r="G506" s="56"/>
      <c r="H506" s="57"/>
      <c r="I506" s="58"/>
      <c r="J506" s="58"/>
      <c r="K506" s="58"/>
      <c r="L506" s="52"/>
      <c r="M506" s="56"/>
      <c r="N506" s="56"/>
    </row>
    <row r="507" spans="1:14" s="14" customFormat="1" ht="12.75">
      <c r="A507" s="85"/>
      <c r="B507" s="85" t="s">
        <v>474</v>
      </c>
      <c r="C507" s="49"/>
      <c r="D507" s="86"/>
      <c r="E507" s="50"/>
      <c r="F507" s="52"/>
      <c r="G507" s="52"/>
      <c r="H507" s="53"/>
      <c r="I507" s="53"/>
      <c r="J507" s="53"/>
      <c r="K507" s="53"/>
      <c r="L507" s="52"/>
      <c r="M507" s="87"/>
      <c r="N507" s="56"/>
    </row>
    <row r="508" spans="1:14" s="14" customFormat="1" ht="12.75">
      <c r="A508" s="88"/>
      <c r="B508" s="88" t="s">
        <v>519</v>
      </c>
      <c r="C508" s="89"/>
      <c r="D508" s="90"/>
      <c r="E508" s="89"/>
      <c r="F508" s="89"/>
      <c r="G508" s="89"/>
      <c r="H508" s="89"/>
      <c r="I508" s="89"/>
      <c r="J508" s="89"/>
      <c r="K508" s="89"/>
      <c r="L508" s="89"/>
      <c r="M508" s="91"/>
      <c r="N508" s="92"/>
    </row>
    <row r="509" spans="1:14" s="14" customFormat="1" ht="12.75">
      <c r="A509" s="88"/>
      <c r="B509" s="88" t="s">
        <v>520</v>
      </c>
      <c r="C509" s="89"/>
      <c r="D509" s="90"/>
      <c r="E509" s="89"/>
      <c r="F509" s="89"/>
      <c r="G509" s="89"/>
      <c r="H509" s="89"/>
      <c r="I509" s="89"/>
      <c r="J509" s="89"/>
      <c r="K509" s="89"/>
      <c r="L509" s="89"/>
      <c r="M509" s="91"/>
      <c r="N509" s="92"/>
    </row>
    <row r="510" spans="1:14" s="14" customFormat="1" ht="12.75">
      <c r="A510" s="93"/>
      <c r="B510" s="93" t="s">
        <v>521</v>
      </c>
      <c r="C510" s="49"/>
      <c r="D510" s="86"/>
      <c r="E510" s="49"/>
      <c r="F510" s="52"/>
      <c r="G510" s="52"/>
      <c r="H510" s="53"/>
      <c r="I510" s="53"/>
      <c r="J510" s="53"/>
      <c r="K510" s="53"/>
      <c r="L510" s="52"/>
      <c r="M510" s="94"/>
      <c r="N510" s="56"/>
    </row>
    <row r="511" spans="1:14" s="13" customFormat="1" ht="15">
      <c r="A511" s="95"/>
      <c r="B511" s="105" t="s">
        <v>537</v>
      </c>
      <c r="C511" s="95"/>
      <c r="D511" s="96"/>
      <c r="E511" s="95"/>
      <c r="F511" s="97"/>
      <c r="G511" s="97"/>
      <c r="H511" s="98"/>
      <c r="I511" s="98"/>
      <c r="J511" s="98"/>
      <c r="K511" s="98"/>
      <c r="L511" s="97"/>
      <c r="M511" s="91"/>
      <c r="N511" s="99"/>
    </row>
    <row r="512" spans="1:14" s="13" customFormat="1" ht="15">
      <c r="A512" s="95"/>
      <c r="B512" s="101" t="s">
        <v>531</v>
      </c>
      <c r="C512" s="95"/>
      <c r="D512" s="96"/>
      <c r="E512" s="95"/>
      <c r="F512" s="97"/>
      <c r="G512" s="97"/>
      <c r="H512" s="98"/>
      <c r="I512" s="98"/>
      <c r="J512" s="98"/>
      <c r="K512" s="98"/>
      <c r="L512" s="97"/>
      <c r="M512" s="94"/>
      <c r="N512" s="99"/>
    </row>
    <row r="513" spans="13:14" ht="12.75">
      <c r="M513" s="56"/>
      <c r="N513" s="56"/>
    </row>
  </sheetData>
  <sheetProtection/>
  <mergeCells count="1">
    <mergeCell ref="L5:N5"/>
  </mergeCells>
  <conditionalFormatting sqref="A7:A9 F498:H498 K498:IV498 B7:B497 A11:A498 D7:IV497 C7:C498">
    <cfRule type="expression" priority="28" dxfId="0" stopIfTrue="1">
      <formula>MOD(ROW(),2)=1</formula>
    </cfRule>
  </conditionalFormatting>
  <conditionalFormatting sqref="D498:E498">
    <cfRule type="expression" priority="19" dxfId="0" stopIfTrue="1">
      <formula>MOD(ROW(),2)=1</formula>
    </cfRule>
  </conditionalFormatting>
  <conditionalFormatting sqref="I498">
    <cfRule type="expression" priority="14" dxfId="0" stopIfTrue="1">
      <formula>MOD(ROW(),2)=1</formula>
    </cfRule>
  </conditionalFormatting>
  <conditionalFormatting sqref="J498">
    <cfRule type="expression" priority="11" dxfId="0" stopIfTrue="1">
      <formula>MOD(ROW(),2)=1</formula>
    </cfRule>
  </conditionalFormatting>
  <conditionalFormatting sqref="B498">
    <cfRule type="expression" priority="6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2019-06-21T16:03:50Z</dcterms:modified>
  <cp:category/>
  <cp:version/>
  <cp:contentType/>
  <cp:contentStatus/>
</cp:coreProperties>
</file>